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workbookProtection workbookAlgorithmName="SHA-512" workbookHashValue="ExS53CbwLD/IVIg7HQdiT9bVRng4WjlXTe6AtV50svhbPt9LL80cwVNrWZIWQzprz5EfUDXdGwU9339/tWwumA==" workbookSaltValue="ftUv3Bet+yj8ReqnVikfvw==" workbookSpinCount="100000" lockStructure="1"/>
  <bookViews>
    <workbookView xWindow="0" yWindow="0" windowWidth="33600" windowHeight="20560"/>
  </bookViews>
  <sheets>
    <sheet name="mit u30" sheetId="4" r:id="rId1"/>
    <sheet name="grafik" sheetId="2" r:id="rId2"/>
    <sheet name="mit u30 (für Abbildung)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4" l="1"/>
  <c r="M5" i="4"/>
  <c r="M6" i="4"/>
  <c r="L16" i="4"/>
  <c r="E7" i="4"/>
  <c r="N7" i="4"/>
  <c r="M16" i="4"/>
  <c r="N16" i="4"/>
  <c r="E5" i="6"/>
  <c r="N5" i="6"/>
  <c r="N6" i="6"/>
  <c r="L27" i="6"/>
  <c r="F7" i="6"/>
  <c r="O7" i="6"/>
  <c r="M27" i="6"/>
  <c r="N27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B12" i="6"/>
  <c r="N7" i="6"/>
  <c r="E4" i="6"/>
  <c r="N3" i="6"/>
  <c r="N4" i="6"/>
  <c r="E12" i="6"/>
  <c r="G12" i="6"/>
  <c r="C15" i="6"/>
  <c r="C19" i="6"/>
  <c r="C20" i="6"/>
  <c r="C28" i="6"/>
  <c r="C45" i="6"/>
  <c r="C12" i="6"/>
  <c r="B13" i="6"/>
  <c r="C14" i="6"/>
  <c r="C18" i="6"/>
  <c r="C26" i="6"/>
  <c r="C41" i="6"/>
  <c r="C50" i="6"/>
  <c r="C46" i="6"/>
  <c r="C42" i="6"/>
  <c r="C38" i="6"/>
  <c r="C34" i="6"/>
  <c r="C52" i="6"/>
  <c r="C48" i="6"/>
  <c r="C44" i="6"/>
  <c r="C40" i="6"/>
  <c r="C36" i="6"/>
  <c r="C32" i="6"/>
  <c r="C47" i="6"/>
  <c r="C39" i="6"/>
  <c r="C29" i="6"/>
  <c r="C25" i="6"/>
  <c r="C21" i="6"/>
  <c r="C51" i="6"/>
  <c r="C43" i="6"/>
  <c r="C35" i="6"/>
  <c r="C31" i="6"/>
  <c r="C27" i="6"/>
  <c r="C23" i="6"/>
  <c r="D12" i="6"/>
  <c r="C13" i="6"/>
  <c r="C17" i="6"/>
  <c r="C24" i="6"/>
  <c r="C37" i="6"/>
  <c r="C16" i="6"/>
  <c r="C22" i="6"/>
  <c r="C30" i="6"/>
  <c r="C33" i="6"/>
  <c r="C49" i="6"/>
  <c r="D4" i="4"/>
  <c r="M50" i="6"/>
  <c r="L49" i="6"/>
  <c r="M46" i="6"/>
  <c r="L46" i="6"/>
  <c r="N46" i="6"/>
  <c r="L45" i="6"/>
  <c r="M42" i="6"/>
  <c r="L41" i="6"/>
  <c r="M38" i="6"/>
  <c r="L37" i="6"/>
  <c r="M34" i="6"/>
  <c r="L33" i="6"/>
  <c r="M52" i="6"/>
  <c r="L51" i="6"/>
  <c r="M48" i="6"/>
  <c r="L47" i="6"/>
  <c r="M44" i="6"/>
  <c r="L43" i="6"/>
  <c r="M40" i="6"/>
  <c r="L39" i="6"/>
  <c r="M36" i="6"/>
  <c r="L35" i="6"/>
  <c r="M32" i="6"/>
  <c r="L31" i="6"/>
  <c r="M47" i="6"/>
  <c r="M39" i="6"/>
  <c r="L38" i="6"/>
  <c r="M31" i="6"/>
  <c r="M29" i="6"/>
  <c r="L28" i="6"/>
  <c r="M25" i="6"/>
  <c r="L24" i="6"/>
  <c r="M21" i="6"/>
  <c r="L20" i="6"/>
  <c r="M51" i="6"/>
  <c r="L50" i="6"/>
  <c r="M43" i="6"/>
  <c r="L42" i="6"/>
  <c r="M35" i="6"/>
  <c r="L34" i="6"/>
  <c r="L30" i="6"/>
  <c r="L26" i="6"/>
  <c r="M23" i="6"/>
  <c r="L22" i="6"/>
  <c r="N42" i="6"/>
  <c r="M41" i="6"/>
  <c r="N41" i="6"/>
  <c r="L40" i="6"/>
  <c r="N40" i="6"/>
  <c r="M30" i="6"/>
  <c r="L29" i="6"/>
  <c r="M22" i="6"/>
  <c r="L21" i="6"/>
  <c r="L19" i="6"/>
  <c r="M16" i="6"/>
  <c r="L15" i="6"/>
  <c r="L12" i="6"/>
  <c r="M45" i="6"/>
  <c r="L44" i="6"/>
  <c r="N44" i="6"/>
  <c r="M24" i="6"/>
  <c r="N24" i="6"/>
  <c r="L23" i="6"/>
  <c r="M17" i="6"/>
  <c r="L16" i="6"/>
  <c r="M13" i="6"/>
  <c r="M49" i="6"/>
  <c r="N49" i="6"/>
  <c r="L48" i="6"/>
  <c r="M33" i="6"/>
  <c r="L32" i="6"/>
  <c r="M26" i="6"/>
  <c r="L25" i="6"/>
  <c r="M18" i="6"/>
  <c r="L17" i="6"/>
  <c r="M14" i="6"/>
  <c r="L13" i="6"/>
  <c r="L52" i="6"/>
  <c r="N52" i="6"/>
  <c r="M37" i="6"/>
  <c r="L36" i="6"/>
  <c r="N36" i="6"/>
  <c r="M28" i="6"/>
  <c r="N28" i="6"/>
  <c r="M20" i="6"/>
  <c r="N20" i="6"/>
  <c r="M19" i="6"/>
  <c r="L18" i="6"/>
  <c r="N16" i="6"/>
  <c r="M15" i="6"/>
  <c r="N15" i="6"/>
  <c r="L14" i="6"/>
  <c r="N14" i="6"/>
  <c r="M12" i="6"/>
  <c r="D13" i="6"/>
  <c r="B14" i="6"/>
  <c r="E13" i="6"/>
  <c r="C53" i="6"/>
  <c r="H12" i="6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B12" i="4"/>
  <c r="M7" i="4"/>
  <c r="C40" i="4"/>
  <c r="M3" i="4"/>
  <c r="M4" i="4"/>
  <c r="N25" i="6"/>
  <c r="N19" i="6"/>
  <c r="N23" i="6"/>
  <c r="N13" i="6"/>
  <c r="B13" i="4"/>
  <c r="D12" i="4"/>
  <c r="E12" i="4"/>
  <c r="N37" i="6"/>
  <c r="N21" i="6"/>
  <c r="N45" i="6"/>
  <c r="N29" i="6"/>
  <c r="N22" i="6"/>
  <c r="N51" i="6"/>
  <c r="N38" i="6"/>
  <c r="N26" i="6"/>
  <c r="N31" i="6"/>
  <c r="N34" i="6"/>
  <c r="N50" i="6"/>
  <c r="N48" i="6"/>
  <c r="N47" i="6"/>
  <c r="N43" i="6"/>
  <c r="N39" i="6"/>
  <c r="N32" i="6"/>
  <c r="N30" i="6"/>
  <c r="N35" i="6"/>
  <c r="N33" i="6"/>
  <c r="N17" i="6"/>
  <c r="M53" i="6"/>
  <c r="N18" i="6"/>
  <c r="N12" i="6"/>
  <c r="L53" i="6"/>
  <c r="F13" i="6"/>
  <c r="B15" i="6"/>
  <c r="D14" i="6"/>
  <c r="C52" i="4"/>
  <c r="M51" i="4"/>
  <c r="C14" i="4"/>
  <c r="C27" i="4"/>
  <c r="C15" i="4"/>
  <c r="C32" i="4"/>
  <c r="C19" i="4"/>
  <c r="C35" i="4"/>
  <c r="C23" i="4"/>
  <c r="L12" i="4"/>
  <c r="C12" i="4"/>
  <c r="C13" i="4"/>
  <c r="C17" i="4"/>
  <c r="C21" i="4"/>
  <c r="C25" i="4"/>
  <c r="C29" i="4"/>
  <c r="C31" i="4"/>
  <c r="C39" i="4"/>
  <c r="L51" i="4"/>
  <c r="L43" i="4"/>
  <c r="L35" i="4"/>
  <c r="M50" i="4"/>
  <c r="L44" i="4"/>
  <c r="L36" i="4"/>
  <c r="M47" i="4"/>
  <c r="M45" i="4"/>
  <c r="M29" i="4"/>
  <c r="M22" i="4"/>
  <c r="M46" i="4"/>
  <c r="M30" i="4"/>
  <c r="L22" i="4"/>
  <c r="L18" i="4"/>
  <c r="M14" i="4"/>
  <c r="M12" i="4"/>
  <c r="M36" i="4"/>
  <c r="C51" i="4"/>
  <c r="C49" i="4"/>
  <c r="C50" i="4"/>
  <c r="C47" i="4"/>
  <c r="C43" i="4"/>
  <c r="C48" i="4"/>
  <c r="C44" i="4"/>
  <c r="C45" i="4"/>
  <c r="C41" i="4"/>
  <c r="C37" i="4"/>
  <c r="C33" i="4"/>
  <c r="C28" i="4"/>
  <c r="C26" i="4"/>
  <c r="C24" i="4"/>
  <c r="C22" i="4"/>
  <c r="C20" i="4"/>
  <c r="C18" i="4"/>
  <c r="C16" i="4"/>
  <c r="C46" i="4"/>
  <c r="C42" i="4"/>
  <c r="C38" i="4"/>
  <c r="C34" i="4"/>
  <c r="C30" i="4"/>
  <c r="L14" i="4"/>
  <c r="L19" i="4"/>
  <c r="L27" i="4"/>
  <c r="C36" i="4"/>
  <c r="M27" i="4"/>
  <c r="M39" i="4"/>
  <c r="L13" i="4"/>
  <c r="N22" i="4"/>
  <c r="M15" i="4"/>
  <c r="M40" i="4"/>
  <c r="L23" i="4"/>
  <c r="L17" i="4"/>
  <c r="M17" i="4"/>
  <c r="N17" i="4"/>
  <c r="L24" i="4"/>
  <c r="M24" i="4"/>
  <c r="N24" i="4"/>
  <c r="M33" i="4"/>
  <c r="L30" i="4"/>
  <c r="L46" i="4"/>
  <c r="N46" i="4"/>
  <c r="L37" i="4"/>
  <c r="M49" i="4"/>
  <c r="L25" i="4"/>
  <c r="M31" i="4"/>
  <c r="M32" i="4"/>
  <c r="L15" i="4"/>
  <c r="M23" i="4"/>
  <c r="N23" i="4"/>
  <c r="L20" i="4"/>
  <c r="M34" i="4"/>
  <c r="M44" i="4"/>
  <c r="L38" i="4"/>
  <c r="L29" i="4"/>
  <c r="L45" i="4"/>
  <c r="N45" i="4"/>
  <c r="M35" i="4"/>
  <c r="N35" i="4"/>
  <c r="L21" i="4"/>
  <c r="L28" i="4"/>
  <c r="M28" i="4"/>
  <c r="N28" i="4"/>
  <c r="M42" i="4"/>
  <c r="M20" i="4"/>
  <c r="N20" i="4"/>
  <c r="M41" i="4"/>
  <c r="M43" i="4"/>
  <c r="L34" i="4"/>
  <c r="N34" i="4"/>
  <c r="L42" i="4"/>
  <c r="L50" i="4"/>
  <c r="L33" i="4"/>
  <c r="L41" i="4"/>
  <c r="L49" i="4"/>
  <c r="M18" i="4"/>
  <c r="N18" i="4"/>
  <c r="L26" i="4"/>
  <c r="M38" i="4"/>
  <c r="M26" i="4"/>
  <c r="M37" i="4"/>
  <c r="N37" i="4"/>
  <c r="M48" i="4"/>
  <c r="L32" i="4"/>
  <c r="L40" i="4"/>
  <c r="N40" i="4"/>
  <c r="L48" i="4"/>
  <c r="L31" i="4"/>
  <c r="L39" i="4"/>
  <c r="L47" i="4"/>
  <c r="B14" i="4"/>
  <c r="E13" i="4"/>
  <c r="D13" i="4"/>
  <c r="B16" i="6"/>
  <c r="D15" i="6"/>
  <c r="G13" i="6"/>
  <c r="N53" i="6"/>
  <c r="P12" i="6"/>
  <c r="N49" i="4"/>
  <c r="L52" i="4"/>
  <c r="M52" i="4"/>
  <c r="L53" i="4"/>
  <c r="N51" i="4"/>
  <c r="N29" i="4"/>
  <c r="N33" i="4"/>
  <c r="M21" i="4"/>
  <c r="N21" i="4"/>
  <c r="M13" i="4"/>
  <c r="N13" i="4"/>
  <c r="M19" i="4"/>
  <c r="N19" i="4"/>
  <c r="N31" i="4"/>
  <c r="M25" i="4"/>
  <c r="N25" i="4"/>
  <c r="N41" i="4"/>
  <c r="N43" i="4"/>
  <c r="N50" i="4"/>
  <c r="N27" i="4"/>
  <c r="N48" i="4"/>
  <c r="N39" i="4"/>
  <c r="N30" i="4"/>
  <c r="N36" i="4"/>
  <c r="N42" i="4"/>
  <c r="N32" i="4"/>
  <c r="N15" i="4"/>
  <c r="N44" i="4"/>
  <c r="N14" i="4"/>
  <c r="N47" i="4"/>
  <c r="N38" i="4"/>
  <c r="C53" i="4"/>
  <c r="N12" i="4"/>
  <c r="B15" i="4"/>
  <c r="D14" i="4"/>
  <c r="N26" i="4"/>
  <c r="Q12" i="6"/>
  <c r="H13" i="6"/>
  <c r="B17" i="6"/>
  <c r="D16" i="6"/>
  <c r="N52" i="4"/>
  <c r="N53" i="4"/>
  <c r="M53" i="4"/>
  <c r="P12" i="4"/>
  <c r="D15" i="4"/>
  <c r="B16" i="4"/>
  <c r="F14" i="6"/>
  <c r="D17" i="6"/>
  <c r="B18" i="6"/>
  <c r="O13" i="6"/>
  <c r="S12" i="6"/>
  <c r="Q12" i="4"/>
  <c r="B17" i="4"/>
  <c r="D16" i="4"/>
  <c r="P13" i="6"/>
  <c r="B19" i="6"/>
  <c r="D18" i="6"/>
  <c r="O13" i="4"/>
  <c r="B18" i="4"/>
  <c r="D17" i="4"/>
  <c r="Q13" i="6"/>
  <c r="B20" i="6"/>
  <c r="D19" i="6"/>
  <c r="P13" i="4"/>
  <c r="B19" i="4"/>
  <c r="D18" i="4"/>
  <c r="D20" i="6"/>
  <c r="B21" i="6"/>
  <c r="O14" i="6"/>
  <c r="S13" i="6"/>
  <c r="Q13" i="4"/>
  <c r="D19" i="4"/>
  <c r="B20" i="4"/>
  <c r="P14" i="6"/>
  <c r="B22" i="6"/>
  <c r="D21" i="6"/>
  <c r="O14" i="4"/>
  <c r="D20" i="4"/>
  <c r="B21" i="4"/>
  <c r="D22" i="6"/>
  <c r="B23" i="6"/>
  <c r="Q14" i="6"/>
  <c r="G12" i="4"/>
  <c r="H12" i="4"/>
  <c r="S12" i="4"/>
  <c r="P14" i="4"/>
  <c r="D21" i="4"/>
  <c r="B22" i="4"/>
  <c r="O15" i="6"/>
  <c r="B24" i="6"/>
  <c r="D23" i="6"/>
  <c r="F13" i="4"/>
  <c r="G13" i="4"/>
  <c r="H13" i="4"/>
  <c r="S13" i="4"/>
  <c r="Q14" i="4"/>
  <c r="B23" i="4"/>
  <c r="D22" i="4"/>
  <c r="D24" i="6"/>
  <c r="B25" i="6"/>
  <c r="P15" i="6"/>
  <c r="F14" i="4"/>
  <c r="O15" i="4"/>
  <c r="B24" i="4"/>
  <c r="D23" i="4"/>
  <c r="B26" i="6"/>
  <c r="D25" i="6"/>
  <c r="Q15" i="6"/>
  <c r="P15" i="4"/>
  <c r="B25" i="4"/>
  <c r="D24" i="4"/>
  <c r="O16" i="6"/>
  <c r="D26" i="6"/>
  <c r="B27" i="6"/>
  <c r="Q15" i="4"/>
  <c r="D25" i="4"/>
  <c r="B26" i="4"/>
  <c r="P16" i="6"/>
  <c r="B28" i="6"/>
  <c r="D27" i="6"/>
  <c r="O16" i="4"/>
  <c r="B27" i="4"/>
  <c r="D26" i="4"/>
  <c r="D28" i="6"/>
  <c r="B29" i="6"/>
  <c r="Q16" i="6"/>
  <c r="P16" i="4"/>
  <c r="D27" i="4"/>
  <c r="B28" i="4"/>
  <c r="B30" i="6"/>
  <c r="D29" i="6"/>
  <c r="O17" i="6"/>
  <c r="Q16" i="4"/>
  <c r="B29" i="4"/>
  <c r="D28" i="4"/>
  <c r="P17" i="6"/>
  <c r="Q17" i="6"/>
  <c r="D30" i="6"/>
  <c r="B31" i="6"/>
  <c r="O17" i="4"/>
  <c r="B30" i="4"/>
  <c r="D29" i="4"/>
  <c r="B32" i="6"/>
  <c r="D31" i="6"/>
  <c r="O18" i="6"/>
  <c r="P18" i="6"/>
  <c r="Q18" i="6"/>
  <c r="P17" i="4"/>
  <c r="Q17" i="4"/>
  <c r="D30" i="4"/>
  <c r="B31" i="4"/>
  <c r="O19" i="6"/>
  <c r="P19" i="6"/>
  <c r="Q19" i="6"/>
  <c r="B33" i="6"/>
  <c r="D32" i="6"/>
  <c r="O18" i="4"/>
  <c r="P18" i="4"/>
  <c r="Q18" i="4"/>
  <c r="B32" i="4"/>
  <c r="D31" i="4"/>
  <c r="O20" i="6"/>
  <c r="P20" i="6"/>
  <c r="Q20" i="6"/>
  <c r="D33" i="6"/>
  <c r="B34" i="6"/>
  <c r="O19" i="4"/>
  <c r="P19" i="4"/>
  <c r="Q19" i="4"/>
  <c r="D32" i="4"/>
  <c r="B33" i="4"/>
  <c r="O21" i="6"/>
  <c r="P21" i="6"/>
  <c r="Q21" i="6"/>
  <c r="B35" i="6"/>
  <c r="D34" i="6"/>
  <c r="O20" i="4"/>
  <c r="P20" i="4"/>
  <c r="Q20" i="4"/>
  <c r="B34" i="4"/>
  <c r="D33" i="4"/>
  <c r="O22" i="6"/>
  <c r="P22" i="6"/>
  <c r="Q22" i="6"/>
  <c r="D35" i="6"/>
  <c r="B36" i="6"/>
  <c r="O21" i="4"/>
  <c r="P21" i="4"/>
  <c r="Q21" i="4"/>
  <c r="D34" i="4"/>
  <c r="B35" i="4"/>
  <c r="O23" i="6"/>
  <c r="P23" i="6"/>
  <c r="Q23" i="6"/>
  <c r="B37" i="6"/>
  <c r="D36" i="6"/>
  <c r="O22" i="4"/>
  <c r="P22" i="4"/>
  <c r="Q22" i="4"/>
  <c r="D35" i="4"/>
  <c r="B36" i="4"/>
  <c r="O24" i="6"/>
  <c r="P24" i="6"/>
  <c r="Q24" i="6"/>
  <c r="D37" i="6"/>
  <c r="B38" i="6"/>
  <c r="O23" i="4"/>
  <c r="P23" i="4"/>
  <c r="Q23" i="4"/>
  <c r="D36" i="4"/>
  <c r="B37" i="4"/>
  <c r="O25" i="6"/>
  <c r="P25" i="6"/>
  <c r="Q25" i="6"/>
  <c r="B39" i="6"/>
  <c r="D38" i="6"/>
  <c r="O24" i="4"/>
  <c r="P24" i="4"/>
  <c r="Q24" i="4"/>
  <c r="D37" i="4"/>
  <c r="B38" i="4"/>
  <c r="O26" i="6"/>
  <c r="P26" i="6"/>
  <c r="Q26" i="6"/>
  <c r="D39" i="6"/>
  <c r="B40" i="6"/>
  <c r="O25" i="4"/>
  <c r="P25" i="4"/>
  <c r="Q25" i="4"/>
  <c r="D38" i="4"/>
  <c r="B39" i="4"/>
  <c r="O27" i="6"/>
  <c r="P27" i="6"/>
  <c r="Q27" i="6"/>
  <c r="B41" i="6"/>
  <c r="D40" i="6"/>
  <c r="O26" i="4"/>
  <c r="P26" i="4"/>
  <c r="Q26" i="4"/>
  <c r="B40" i="4"/>
  <c r="D39" i="4"/>
  <c r="O28" i="6"/>
  <c r="P28" i="6"/>
  <c r="Q28" i="6"/>
  <c r="D41" i="6"/>
  <c r="B42" i="6"/>
  <c r="O27" i="4"/>
  <c r="P27" i="4"/>
  <c r="Q27" i="4"/>
  <c r="B41" i="4"/>
  <c r="D40" i="4"/>
  <c r="O29" i="6"/>
  <c r="P29" i="6"/>
  <c r="Q29" i="6"/>
  <c r="B43" i="6"/>
  <c r="D42" i="6"/>
  <c r="O28" i="4"/>
  <c r="P28" i="4"/>
  <c r="Q28" i="4"/>
  <c r="B42" i="4"/>
  <c r="D41" i="4"/>
  <c r="O30" i="6"/>
  <c r="P30" i="6"/>
  <c r="Q30" i="6"/>
  <c r="D43" i="6"/>
  <c r="B44" i="6"/>
  <c r="O29" i="4"/>
  <c r="P29" i="4"/>
  <c r="Q29" i="4"/>
  <c r="B43" i="4"/>
  <c r="D42" i="4"/>
  <c r="O31" i="6"/>
  <c r="P31" i="6"/>
  <c r="Q31" i="6"/>
  <c r="B45" i="6"/>
  <c r="D44" i="6"/>
  <c r="O30" i="4"/>
  <c r="P30" i="4"/>
  <c r="Q30" i="4"/>
  <c r="B44" i="4"/>
  <c r="D43" i="4"/>
  <c r="O32" i="6"/>
  <c r="P32" i="6"/>
  <c r="Q32" i="6"/>
  <c r="D45" i="6"/>
  <c r="B46" i="6"/>
  <c r="O31" i="4"/>
  <c r="P31" i="4"/>
  <c r="Q31" i="4"/>
  <c r="B45" i="4"/>
  <c r="D44" i="4"/>
  <c r="O33" i="6"/>
  <c r="P33" i="6"/>
  <c r="Q33" i="6"/>
  <c r="B47" i="6"/>
  <c r="D46" i="6"/>
  <c r="O32" i="4"/>
  <c r="P32" i="4"/>
  <c r="Q32" i="4"/>
  <c r="B46" i="4"/>
  <c r="D45" i="4"/>
  <c r="O34" i="6"/>
  <c r="P34" i="6"/>
  <c r="Q34" i="6"/>
  <c r="D47" i="6"/>
  <c r="B48" i="6"/>
  <c r="O33" i="4"/>
  <c r="P33" i="4"/>
  <c r="Q33" i="4"/>
  <c r="B47" i="4"/>
  <c r="D46" i="4"/>
  <c r="O35" i="6"/>
  <c r="P35" i="6"/>
  <c r="Q35" i="6"/>
  <c r="B49" i="6"/>
  <c r="D48" i="6"/>
  <c r="O34" i="4"/>
  <c r="P34" i="4"/>
  <c r="Q34" i="4"/>
  <c r="B48" i="4"/>
  <c r="D47" i="4"/>
  <c r="O36" i="6"/>
  <c r="P36" i="6"/>
  <c r="Q36" i="6"/>
  <c r="D49" i="6"/>
  <c r="B50" i="6"/>
  <c r="O35" i="4"/>
  <c r="P35" i="4"/>
  <c r="Q35" i="4"/>
  <c r="B49" i="4"/>
  <c r="D48" i="4"/>
  <c r="O37" i="6"/>
  <c r="P37" i="6"/>
  <c r="Q37" i="6"/>
  <c r="B51" i="6"/>
  <c r="D50" i="6"/>
  <c r="O36" i="4"/>
  <c r="P36" i="4"/>
  <c r="Q36" i="4"/>
  <c r="B50" i="4"/>
  <c r="D49" i="4"/>
  <c r="O38" i="6"/>
  <c r="P38" i="6"/>
  <c r="Q38" i="6"/>
  <c r="D51" i="6"/>
  <c r="B52" i="6"/>
  <c r="O37" i="4"/>
  <c r="P37" i="4"/>
  <c r="Q37" i="4"/>
  <c r="B51" i="4"/>
  <c r="D50" i="4"/>
  <c r="O39" i="6"/>
  <c r="P39" i="6"/>
  <c r="Q39" i="6"/>
  <c r="D52" i="6"/>
  <c r="D53" i="6"/>
  <c r="E52" i="6"/>
  <c r="O38" i="4"/>
  <c r="P38" i="4"/>
  <c r="Q38" i="4"/>
  <c r="B52" i="4"/>
  <c r="D52" i="4"/>
  <c r="D51" i="4"/>
  <c r="O40" i="6"/>
  <c r="P40" i="6"/>
  <c r="Q40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O39" i="4"/>
  <c r="P39" i="4"/>
  <c r="Q39" i="4"/>
  <c r="D53" i="4"/>
  <c r="E20" i="4"/>
  <c r="E23" i="4"/>
  <c r="E22" i="4"/>
  <c r="O41" i="6"/>
  <c r="P41" i="6"/>
  <c r="Q41" i="6"/>
  <c r="G14" i="6"/>
  <c r="E53" i="6"/>
  <c r="O40" i="4"/>
  <c r="P40" i="4"/>
  <c r="Q40" i="4"/>
  <c r="E52" i="4"/>
  <c r="E16" i="4"/>
  <c r="E24" i="4"/>
  <c r="E28" i="4"/>
  <c r="E32" i="4"/>
  <c r="E36" i="4"/>
  <c r="E40" i="4"/>
  <c r="E44" i="4"/>
  <c r="E48" i="4"/>
  <c r="E17" i="4"/>
  <c r="E21" i="4"/>
  <c r="E25" i="4"/>
  <c r="E29" i="4"/>
  <c r="E33" i="4"/>
  <c r="E37" i="4"/>
  <c r="E45" i="4"/>
  <c r="E14" i="4"/>
  <c r="G14" i="4"/>
  <c r="H14" i="4"/>
  <c r="S14" i="4"/>
  <c r="E18" i="4"/>
  <c r="E26" i="4"/>
  <c r="E30" i="4"/>
  <c r="E34" i="4"/>
  <c r="E38" i="4"/>
  <c r="E42" i="4"/>
  <c r="E46" i="4"/>
  <c r="E50" i="4"/>
  <c r="E15" i="4"/>
  <c r="E19" i="4"/>
  <c r="E27" i="4"/>
  <c r="E31" i="4"/>
  <c r="E35" i="4"/>
  <c r="E39" i="4"/>
  <c r="E43" i="4"/>
  <c r="E47" i="4"/>
  <c r="E51" i="4"/>
  <c r="E41" i="4"/>
  <c r="E49" i="4"/>
  <c r="H14" i="6"/>
  <c r="O42" i="6"/>
  <c r="P42" i="6"/>
  <c r="Q42" i="6"/>
  <c r="F15" i="4"/>
  <c r="G15" i="4"/>
  <c r="H15" i="4"/>
  <c r="O41" i="4"/>
  <c r="P41" i="4"/>
  <c r="Q41" i="4"/>
  <c r="E53" i="4"/>
  <c r="O43" i="6"/>
  <c r="P43" i="6"/>
  <c r="Q43" i="6"/>
  <c r="S14" i="6"/>
  <c r="F15" i="6"/>
  <c r="F16" i="4"/>
  <c r="G16" i="4"/>
  <c r="H16" i="4"/>
  <c r="S15" i="4"/>
  <c r="O42" i="4"/>
  <c r="P42" i="4"/>
  <c r="Q42" i="4"/>
  <c r="O44" i="6"/>
  <c r="P44" i="6"/>
  <c r="Q44" i="6"/>
  <c r="G15" i="6"/>
  <c r="S16" i="4"/>
  <c r="F17" i="4"/>
  <c r="G17" i="4"/>
  <c r="H17" i="4"/>
  <c r="O43" i="4"/>
  <c r="P43" i="4"/>
  <c r="Q43" i="4"/>
  <c r="O45" i="6"/>
  <c r="P45" i="6"/>
  <c r="Q45" i="6"/>
  <c r="H15" i="6"/>
  <c r="F18" i="4"/>
  <c r="G18" i="4"/>
  <c r="H18" i="4"/>
  <c r="S17" i="4"/>
  <c r="O44" i="4"/>
  <c r="P44" i="4"/>
  <c r="Q44" i="4"/>
  <c r="O46" i="6"/>
  <c r="P46" i="6"/>
  <c r="Q46" i="6"/>
  <c r="S15" i="6"/>
  <c r="F16" i="6"/>
  <c r="G16" i="6"/>
  <c r="H16" i="6"/>
  <c r="F19" i="4"/>
  <c r="G19" i="4"/>
  <c r="H19" i="4"/>
  <c r="S18" i="4"/>
  <c r="O45" i="4"/>
  <c r="P45" i="4"/>
  <c r="Q45" i="4"/>
  <c r="S16" i="6"/>
  <c r="F17" i="6"/>
  <c r="G17" i="6"/>
  <c r="H17" i="6"/>
  <c r="O47" i="6"/>
  <c r="P47" i="6"/>
  <c r="Q47" i="6"/>
  <c r="F20" i="4"/>
  <c r="G20" i="4"/>
  <c r="H20" i="4"/>
  <c r="S19" i="4"/>
  <c r="O46" i="4"/>
  <c r="P46" i="4"/>
  <c r="Q46" i="4"/>
  <c r="S17" i="6"/>
  <c r="F18" i="6"/>
  <c r="G18" i="6"/>
  <c r="H18" i="6"/>
  <c r="O48" i="6"/>
  <c r="P48" i="6"/>
  <c r="Q48" i="6"/>
  <c r="F21" i="4"/>
  <c r="G21" i="4"/>
  <c r="H21" i="4"/>
  <c r="S20" i="4"/>
  <c r="O47" i="4"/>
  <c r="P47" i="4"/>
  <c r="Q47" i="4"/>
  <c r="S18" i="6"/>
  <c r="F19" i="6"/>
  <c r="G19" i="6"/>
  <c r="H19" i="6"/>
  <c r="O49" i="6"/>
  <c r="P49" i="6"/>
  <c r="Q49" i="6"/>
  <c r="F22" i="4"/>
  <c r="G22" i="4"/>
  <c r="H22" i="4"/>
  <c r="S21" i="4"/>
  <c r="O48" i="4"/>
  <c r="P48" i="4"/>
  <c r="Q48" i="4"/>
  <c r="S19" i="6"/>
  <c r="F20" i="6"/>
  <c r="G20" i="6"/>
  <c r="H20" i="6"/>
  <c r="O50" i="6"/>
  <c r="P50" i="6"/>
  <c r="Q50" i="6"/>
  <c r="F23" i="4"/>
  <c r="G23" i="4"/>
  <c r="H23" i="4"/>
  <c r="S22" i="4"/>
  <c r="O49" i="4"/>
  <c r="P49" i="4"/>
  <c r="Q49" i="4"/>
  <c r="O51" i="6"/>
  <c r="P51" i="6"/>
  <c r="Q51" i="6"/>
  <c r="S20" i="6"/>
  <c r="F21" i="6"/>
  <c r="G21" i="6"/>
  <c r="H21" i="6"/>
  <c r="F24" i="4"/>
  <c r="G24" i="4"/>
  <c r="H24" i="4"/>
  <c r="S23" i="4"/>
  <c r="O50" i="4"/>
  <c r="P50" i="4"/>
  <c r="Q50" i="4"/>
  <c r="S21" i="6"/>
  <c r="F22" i="6"/>
  <c r="G22" i="6"/>
  <c r="H22" i="6"/>
  <c r="O52" i="6"/>
  <c r="F25" i="4"/>
  <c r="G25" i="4"/>
  <c r="H25" i="4"/>
  <c r="S24" i="4"/>
  <c r="O51" i="4"/>
  <c r="P51" i="4"/>
  <c r="Q51" i="4"/>
  <c r="S22" i="6"/>
  <c r="F23" i="6"/>
  <c r="G23" i="6"/>
  <c r="H23" i="6"/>
  <c r="P52" i="6"/>
  <c r="O53" i="6"/>
  <c r="O54" i="6"/>
  <c r="F26" i="4"/>
  <c r="G26" i="4"/>
  <c r="H26" i="4"/>
  <c r="S25" i="4"/>
  <c r="O52" i="4"/>
  <c r="P52" i="4"/>
  <c r="Q52" i="4"/>
  <c r="S23" i="6"/>
  <c r="F24" i="6"/>
  <c r="G24" i="6"/>
  <c r="H24" i="6"/>
  <c r="P53" i="6"/>
  <c r="P54" i="6"/>
  <c r="Q52" i="6"/>
  <c r="F27" i="4"/>
  <c r="G27" i="4"/>
  <c r="H27" i="4"/>
  <c r="S26" i="4"/>
  <c r="O53" i="4"/>
  <c r="O54" i="4"/>
  <c r="S24" i="6"/>
  <c r="F25" i="6"/>
  <c r="G25" i="6"/>
  <c r="H25" i="6"/>
  <c r="F28" i="4"/>
  <c r="G28" i="4"/>
  <c r="H28" i="4"/>
  <c r="S27" i="4"/>
  <c r="P53" i="4"/>
  <c r="P54" i="4"/>
  <c r="S25" i="6"/>
  <c r="F26" i="6"/>
  <c r="G26" i="6"/>
  <c r="H26" i="6"/>
  <c r="F29" i="4"/>
  <c r="G29" i="4"/>
  <c r="H29" i="4"/>
  <c r="S28" i="4"/>
  <c r="S26" i="6"/>
  <c r="F27" i="6"/>
  <c r="G27" i="6"/>
  <c r="H27" i="6"/>
  <c r="F30" i="4"/>
  <c r="S29" i="4"/>
  <c r="S27" i="6"/>
  <c r="F28" i="6"/>
  <c r="G28" i="6"/>
  <c r="H28" i="6"/>
  <c r="G30" i="4"/>
  <c r="S28" i="6"/>
  <c r="F29" i="6"/>
  <c r="G29" i="6"/>
  <c r="H29" i="6"/>
  <c r="H30" i="4"/>
  <c r="S29" i="6"/>
  <c r="F30" i="6"/>
  <c r="G30" i="6"/>
  <c r="H30" i="6"/>
  <c r="F31" i="4"/>
  <c r="S30" i="4"/>
  <c r="S30" i="6"/>
  <c r="F31" i="6"/>
  <c r="G31" i="6"/>
  <c r="H31" i="6"/>
  <c r="G31" i="4"/>
  <c r="S31" i="6"/>
  <c r="F32" i="6"/>
  <c r="G32" i="6"/>
  <c r="H32" i="6"/>
  <c r="H31" i="4"/>
  <c r="S32" i="6"/>
  <c r="F33" i="6"/>
  <c r="G33" i="6"/>
  <c r="H33" i="6"/>
  <c r="S31" i="4"/>
  <c r="F32" i="4"/>
  <c r="S33" i="6"/>
  <c r="F34" i="6"/>
  <c r="G34" i="6"/>
  <c r="H34" i="6"/>
  <c r="G32" i="4"/>
  <c r="S34" i="6"/>
  <c r="F35" i="6"/>
  <c r="G35" i="6"/>
  <c r="H35" i="6"/>
  <c r="H32" i="4"/>
  <c r="S35" i="6"/>
  <c r="F36" i="6"/>
  <c r="G36" i="6"/>
  <c r="H36" i="6"/>
  <c r="S32" i="4"/>
  <c r="F33" i="4"/>
  <c r="S36" i="6"/>
  <c r="F37" i="6"/>
  <c r="G37" i="6"/>
  <c r="H37" i="6"/>
  <c r="G33" i="4"/>
  <c r="S37" i="6"/>
  <c r="F38" i="6"/>
  <c r="G38" i="6"/>
  <c r="H38" i="6"/>
  <c r="H33" i="4"/>
  <c r="S38" i="6"/>
  <c r="F39" i="6"/>
  <c r="G39" i="6"/>
  <c r="H39" i="6"/>
  <c r="F34" i="4"/>
  <c r="S33" i="4"/>
  <c r="S39" i="6"/>
  <c r="F40" i="6"/>
  <c r="G40" i="6"/>
  <c r="H40" i="6"/>
  <c r="G34" i="4"/>
  <c r="S40" i="6"/>
  <c r="F41" i="6"/>
  <c r="G41" i="6"/>
  <c r="H41" i="6"/>
  <c r="H34" i="4"/>
  <c r="S41" i="6"/>
  <c r="F42" i="6"/>
  <c r="G42" i="6"/>
  <c r="H42" i="6"/>
  <c r="F35" i="4"/>
  <c r="G35" i="4"/>
  <c r="H35" i="4"/>
  <c r="S34" i="4"/>
  <c r="S42" i="6"/>
  <c r="F43" i="6"/>
  <c r="G43" i="6"/>
  <c r="H43" i="6"/>
  <c r="S35" i="4"/>
  <c r="F36" i="4"/>
  <c r="G36" i="4"/>
  <c r="H36" i="4"/>
  <c r="S43" i="6"/>
  <c r="F44" i="6"/>
  <c r="G44" i="6"/>
  <c r="H44" i="6"/>
  <c r="S36" i="4"/>
  <c r="F37" i="4"/>
  <c r="G37" i="4"/>
  <c r="H37" i="4"/>
  <c r="S44" i="6"/>
  <c r="F45" i="6"/>
  <c r="G45" i="6"/>
  <c r="H45" i="6"/>
  <c r="F38" i="4"/>
  <c r="G38" i="4"/>
  <c r="H38" i="4"/>
  <c r="S37" i="4"/>
  <c r="S45" i="6"/>
  <c r="F46" i="6"/>
  <c r="G46" i="6"/>
  <c r="H46" i="6"/>
  <c r="F39" i="4"/>
  <c r="G39" i="4"/>
  <c r="H39" i="4"/>
  <c r="S38" i="4"/>
  <c r="S46" i="6"/>
  <c r="F47" i="6"/>
  <c r="G47" i="6"/>
  <c r="H47" i="6"/>
  <c r="S39" i="4"/>
  <c r="F40" i="4"/>
  <c r="G40" i="4"/>
  <c r="H40" i="4"/>
  <c r="S47" i="6"/>
  <c r="F48" i="6"/>
  <c r="G48" i="6"/>
  <c r="H48" i="6"/>
  <c r="F41" i="4"/>
  <c r="G41" i="4"/>
  <c r="H41" i="4"/>
  <c r="S40" i="4"/>
  <c r="S48" i="6"/>
  <c r="F49" i="6"/>
  <c r="G49" i="6"/>
  <c r="H49" i="6"/>
  <c r="F42" i="4"/>
  <c r="G42" i="4"/>
  <c r="H42" i="4"/>
  <c r="S41" i="4"/>
  <c r="S49" i="6"/>
  <c r="F50" i="6"/>
  <c r="G50" i="6"/>
  <c r="H50" i="6"/>
  <c r="F43" i="4"/>
  <c r="G43" i="4"/>
  <c r="H43" i="4"/>
  <c r="S42" i="4"/>
  <c r="S50" i="6"/>
  <c r="F51" i="6"/>
  <c r="G51" i="6"/>
  <c r="H51" i="6"/>
  <c r="F44" i="4"/>
  <c r="G44" i="4"/>
  <c r="H44" i="4"/>
  <c r="S43" i="4"/>
  <c r="S51" i="6"/>
  <c r="F52" i="6"/>
  <c r="F45" i="4"/>
  <c r="G45" i="4"/>
  <c r="H45" i="4"/>
  <c r="S44" i="4"/>
  <c r="G52" i="6"/>
  <c r="F53" i="6"/>
  <c r="F54" i="6"/>
  <c r="F46" i="4"/>
  <c r="G46" i="4"/>
  <c r="H46" i="4"/>
  <c r="S45" i="4"/>
  <c r="G53" i="6"/>
  <c r="G54" i="6"/>
  <c r="H52" i="6"/>
  <c r="S52" i="6"/>
  <c r="F47" i="4"/>
  <c r="G47" i="4"/>
  <c r="H47" i="4"/>
  <c r="S46" i="4"/>
  <c r="F48" i="4"/>
  <c r="G48" i="4"/>
  <c r="H48" i="4"/>
  <c r="S47" i="4"/>
  <c r="S48" i="4"/>
  <c r="F49" i="4"/>
  <c r="G49" i="4"/>
  <c r="H49" i="4"/>
  <c r="F50" i="4"/>
  <c r="G50" i="4"/>
  <c r="H50" i="4"/>
  <c r="S49" i="4"/>
  <c r="F51" i="4"/>
  <c r="G51" i="4"/>
  <c r="H51" i="4"/>
  <c r="S50" i="4"/>
  <c r="S51" i="4"/>
  <c r="F52" i="4"/>
  <c r="G52" i="4"/>
  <c r="F53" i="4"/>
  <c r="F54" i="4"/>
  <c r="H52" i="4"/>
  <c r="S52" i="4"/>
  <c r="G53" i="4"/>
  <c r="G54" i="4"/>
</calcChain>
</file>

<file path=xl/sharedStrings.xml><?xml version="1.0" encoding="utf-8"?>
<sst xmlns="http://schemas.openxmlformats.org/spreadsheetml/2006/main" count="90" uniqueCount="32">
  <si>
    <t>Jahr</t>
  </si>
  <si>
    <t>Anzahl Dienstjahre</t>
  </si>
  <si>
    <t>Zusage je Dienstjahr</t>
  </si>
  <si>
    <t>Zinssatz</t>
  </si>
  <si>
    <t>Faktor Prämie</t>
  </si>
  <si>
    <t>Teilwertverfahren</t>
  </si>
  <si>
    <t>Projected Unit Credit Method</t>
  </si>
  <si>
    <t>Dienstzeit-aufwand</t>
  </si>
  <si>
    <t>Zins-aufwand</t>
  </si>
  <si>
    <t>Gesamt-aufwand</t>
  </si>
  <si>
    <t>Zusage</t>
  </si>
  <si>
    <t>Alter</t>
  </si>
  <si>
    <t>Anzahl Jahre (Zusage)</t>
  </si>
  <si>
    <t>Berücksichtigung ab Alter</t>
  </si>
  <si>
    <t>Teilwert</t>
  </si>
  <si>
    <t>Kontrolle</t>
  </si>
  <si>
    <t>Anwartschaftsbarwertverfahren</t>
  </si>
  <si>
    <t>%</t>
  </si>
  <si>
    <t>Verpflich-tung TW</t>
  </si>
  <si>
    <t>Verpflich-tung ABW</t>
  </si>
  <si>
    <t>TW / ABW</t>
  </si>
  <si>
    <t>[A]</t>
  </si>
  <si>
    <t>[B]</t>
  </si>
  <si>
    <t>[C]=[A]+[B]</t>
  </si>
  <si>
    <r>
      <t xml:space="preserve">[D] = </t>
    </r>
    <r>
      <rPr>
        <sz val="11"/>
        <color theme="1"/>
        <rFont val="Calibri"/>
        <family val="2"/>
      </rPr>
      <t xml:space="preserve">Σ </t>
    </r>
    <r>
      <rPr>
        <sz val="11"/>
        <color theme="1"/>
        <rFont val="Calibri"/>
        <family val="2"/>
        <scheme val="minor"/>
      </rPr>
      <t>[C]</t>
    </r>
  </si>
  <si>
    <t>[E]</t>
  </si>
  <si>
    <t>[F]</t>
  </si>
  <si>
    <t>[G]=[E]+[F]</t>
  </si>
  <si>
    <r>
      <t xml:space="preserve">[H] = </t>
    </r>
    <r>
      <rPr>
        <sz val="11"/>
        <color theme="1"/>
        <rFont val="Calibri"/>
        <family val="2"/>
      </rPr>
      <t xml:space="preserve">Σ </t>
    </r>
    <r>
      <rPr>
        <sz val="11"/>
        <color theme="1"/>
        <rFont val="Calibri"/>
        <family val="2"/>
        <scheme val="minor"/>
      </rPr>
      <t>[G]</t>
    </r>
  </si>
  <si>
    <t>[I]=[D]/[H]</t>
  </si>
  <si>
    <t>Anwartschaftsbarwert</t>
  </si>
  <si>
    <t>Alter im 1.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</si>
</sst>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2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0" fontId="0" fillId="0" borderId="0" xfId="0" applyAlignment="1">
      <alignment horizontal="center" wrapText="1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Entwicklung der Pensionsrückstellung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'mit u30'!$D$2</c:f>
              <c:strCache>
                <c:ptCount val="1"/>
                <c:pt idx="0">
                  <c:v>Teilwert</c:v>
                </c:pt>
              </c:strCache>
            </c:strRef>
          </c:tx>
          <c:marker>
            <c:symbol val="none"/>
          </c:marker>
          <c:val>
            <c:numRef>
              <c:f>'mit u30'!$H$12:$H$52</c:f>
              <c:numCache>
                <c:formatCode>#,##0.00</c:formatCode>
                <c:ptCount val="41"/>
                <c:pt idx="0">
                  <c:v>0.0</c:v>
                </c:pt>
                <c:pt idx="1">
                  <c:v>0.0</c:v>
                </c:pt>
                <c:pt idx="2">
                  <c:v>1796.747960178132</c:v>
                </c:pt>
                <c:pt idx="3">
                  <c:v>3683.333318365171</c:v>
                </c:pt>
                <c:pt idx="4">
                  <c:v>5664.247944461561</c:v>
                </c:pt>
                <c:pt idx="5">
                  <c:v>7744.208301862773</c:v>
                </c:pt>
                <c:pt idx="6">
                  <c:v>9928.166677134044</c:v>
                </c:pt>
                <c:pt idx="7">
                  <c:v>12221.32297116888</c:v>
                </c:pt>
                <c:pt idx="8">
                  <c:v>14629.13707990546</c:v>
                </c:pt>
                <c:pt idx="9">
                  <c:v>17157.34189407886</c:v>
                </c:pt>
                <c:pt idx="10">
                  <c:v>19811.95694896094</c:v>
                </c:pt>
                <c:pt idx="11">
                  <c:v>22599.30275658712</c:v>
                </c:pt>
                <c:pt idx="12">
                  <c:v>25526.0158545946</c:v>
                </c:pt>
                <c:pt idx="13">
                  <c:v>28599.06460750247</c:v>
                </c:pt>
                <c:pt idx="14">
                  <c:v>31825.76579805572</c:v>
                </c:pt>
                <c:pt idx="15">
                  <c:v>35213.80204813664</c:v>
                </c:pt>
                <c:pt idx="16">
                  <c:v>38771.24011072161</c:v>
                </c:pt>
                <c:pt idx="17">
                  <c:v>42506.55007643582</c:v>
                </c:pt>
                <c:pt idx="18">
                  <c:v>46428.62554043574</c:v>
                </c:pt>
                <c:pt idx="19">
                  <c:v>50546.80477763566</c:v>
                </c:pt>
                <c:pt idx="20">
                  <c:v>54870.89297669557</c:v>
                </c:pt>
                <c:pt idx="21">
                  <c:v>59411.18558570849</c:v>
                </c:pt>
                <c:pt idx="22">
                  <c:v>64178.49282517204</c:v>
                </c:pt>
                <c:pt idx="23">
                  <c:v>69184.16542660877</c:v>
                </c:pt>
                <c:pt idx="24">
                  <c:v>74440.12165811733</c:v>
                </c:pt>
                <c:pt idx="25">
                  <c:v>79958.87570120133</c:v>
                </c:pt>
                <c:pt idx="26">
                  <c:v>85753.56744643954</c:v>
                </c:pt>
                <c:pt idx="27">
                  <c:v>91837.99377893965</c:v>
                </c:pt>
                <c:pt idx="28">
                  <c:v>98226.64142806475</c:v>
                </c:pt>
                <c:pt idx="29">
                  <c:v>104934.7214596461</c:v>
                </c:pt>
                <c:pt idx="30">
                  <c:v>111978.2054928066</c:v>
                </c:pt>
                <c:pt idx="31">
                  <c:v>119373.863727625</c:v>
                </c:pt>
                <c:pt idx="32">
                  <c:v>127139.3048741844</c:v>
                </c:pt>
                <c:pt idx="33">
                  <c:v>135293.0180780718</c:v>
                </c:pt>
                <c:pt idx="34">
                  <c:v>143854.4169421535</c:v>
                </c:pt>
                <c:pt idx="35">
                  <c:v>152843.8857494393</c:v>
                </c:pt>
                <c:pt idx="36">
                  <c:v>162282.8279970894</c:v>
                </c:pt>
                <c:pt idx="37">
                  <c:v>172193.717357122</c:v>
                </c:pt>
                <c:pt idx="38">
                  <c:v>182600.1511851562</c:v>
                </c:pt>
                <c:pt idx="39">
                  <c:v>193526.9067045921</c:v>
                </c:pt>
                <c:pt idx="40">
                  <c:v>204999.9999999999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'mit u30'!$M$2</c:f>
              <c:strCache>
                <c:ptCount val="1"/>
                <c:pt idx="0">
                  <c:v>Anwartschaftsbarwert</c:v>
                </c:pt>
              </c:strCache>
            </c:strRef>
          </c:tx>
          <c:marker>
            <c:symbol val="none"/>
          </c:marker>
          <c:val>
            <c:numRef>
              <c:f>'mit u30'!$Q$12:$Q$52</c:f>
              <c:numCache>
                <c:formatCode>#,##0.00</c:formatCode>
                <c:ptCount val="41"/>
                <c:pt idx="0">
                  <c:v>710.228411501389</c:v>
                </c:pt>
                <c:pt idx="1">
                  <c:v>1491.479664152917</c:v>
                </c:pt>
                <c:pt idx="2">
                  <c:v>2349.080471040844</c:v>
                </c:pt>
                <c:pt idx="3">
                  <c:v>3288.712659457182</c:v>
                </c:pt>
                <c:pt idx="4">
                  <c:v>4316.435365537552</c:v>
                </c:pt>
                <c:pt idx="5">
                  <c:v>5438.708560577315</c:v>
                </c:pt>
                <c:pt idx="6">
                  <c:v>6662.417986707212</c:v>
                </c:pt>
                <c:pt idx="7">
                  <c:v>7994.901584048654</c:v>
                </c:pt>
                <c:pt idx="8">
                  <c:v>9443.977496157471</c:v>
                </c:pt>
                <c:pt idx="9">
                  <c:v>11017.97374551705</c:v>
                </c:pt>
                <c:pt idx="10">
                  <c:v>12725.75967607219</c:v>
                </c:pt>
                <c:pt idx="11">
                  <c:v>14576.77926531906</c:v>
                </c:pt>
                <c:pt idx="12">
                  <c:v>16581.08641430043</c:v>
                </c:pt>
                <c:pt idx="13">
                  <c:v>18749.38233001664</c:v>
                </c:pt>
                <c:pt idx="14">
                  <c:v>21093.05512126872</c:v>
                </c:pt>
                <c:pt idx="15">
                  <c:v>23624.22173582097</c:v>
                </c:pt>
                <c:pt idx="16">
                  <c:v>26355.77237402527</c:v>
                </c:pt>
                <c:pt idx="17">
                  <c:v>29301.41752171044</c:v>
                </c:pt>
                <c:pt idx="18">
                  <c:v>32475.73775322907</c:v>
                </c:pt>
                <c:pt idx="19">
                  <c:v>35894.23646409529</c:v>
                </c:pt>
                <c:pt idx="20">
                  <c:v>39573.39570166506</c:v>
                </c:pt>
                <c:pt idx="21">
                  <c:v>43530.73527183157</c:v>
                </c:pt>
                <c:pt idx="22">
                  <c:v>47784.87530976056</c:v>
                </c:pt>
                <c:pt idx="23">
                  <c:v>52355.60251330287</c:v>
                </c:pt>
                <c:pt idx="24">
                  <c:v>57263.94024892502</c:v>
                </c:pt>
                <c:pt idx="25">
                  <c:v>62532.22275182612</c:v>
                </c:pt>
                <c:pt idx="26">
                  <c:v>68184.173654395</c:v>
                </c:pt>
                <c:pt idx="27">
                  <c:v>74244.98909034124</c:v>
                </c:pt>
                <c:pt idx="28">
                  <c:v>80741.4256357461</c:v>
                </c:pt>
                <c:pt idx="29">
                  <c:v>87701.8933629656</c:v>
                </c:pt>
                <c:pt idx="30">
                  <c:v>95156.55429881767</c:v>
                </c:pt>
                <c:pt idx="31">
                  <c:v>103137.4265948476</c:v>
                </c:pt>
                <c:pt idx="32">
                  <c:v>111678.4947347334</c:v>
                </c:pt>
                <c:pt idx="33">
                  <c:v>120815.8261221206</c:v>
                </c:pt>
                <c:pt idx="34">
                  <c:v>130587.6944114098</c:v>
                </c:pt>
                <c:pt idx="35">
                  <c:v>141034.7099643226</c:v>
                </c:pt>
                <c:pt idx="36">
                  <c:v>152199.9578364981</c:v>
                </c:pt>
                <c:pt idx="37">
                  <c:v>164129.1437209804</c:v>
                </c:pt>
                <c:pt idx="38">
                  <c:v>176870.7482993197</c:v>
                </c:pt>
                <c:pt idx="39">
                  <c:v>190476.1904761904</c:v>
                </c:pt>
                <c:pt idx="40">
                  <c:v>204999.9999999999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646248"/>
        <c:axId val="2069284520"/>
      </c:lineChart>
      <c:catAx>
        <c:axId val="2064646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069284520"/>
        <c:crossesAt val="-10.0"/>
        <c:auto val="1"/>
        <c:lblAlgn val="ctr"/>
        <c:lblOffset val="100"/>
        <c:tickLblSkip val="2"/>
        <c:noMultiLvlLbl val="0"/>
      </c:catAx>
      <c:valAx>
        <c:axId val="206928452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646462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Teilwert in % des Anwartschaftsbarwertes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'mit u30'!$S$9</c:f>
              <c:strCache>
                <c:ptCount val="1"/>
                <c:pt idx="0">
                  <c:v>TW / ABW</c:v>
                </c:pt>
              </c:strCache>
            </c:strRef>
          </c:tx>
          <c:marker>
            <c:symbol val="none"/>
          </c:marker>
          <c:val>
            <c:numRef>
              <c:f>'mit u30'!$S$12:$S$52</c:f>
              <c:numCache>
                <c:formatCode>0.0</c:formatCode>
                <c:ptCount val="41"/>
                <c:pt idx="0">
                  <c:v>0.0</c:v>
                </c:pt>
                <c:pt idx="1">
                  <c:v>0.0</c:v>
                </c:pt>
                <c:pt idx="2">
                  <c:v>76.48728863605166</c:v>
                </c:pt>
                <c:pt idx="3">
                  <c:v>111.9992440742185</c:v>
                </c:pt>
                <c:pt idx="4">
                  <c:v>131.2251305715117</c:v>
                </c:pt>
                <c:pt idx="5">
                  <c:v>142.3905733430351</c:v>
                </c:pt>
                <c:pt idx="6">
                  <c:v>149.0174692873161</c:v>
                </c:pt>
                <c:pt idx="7">
                  <c:v>152.8639576446162</c:v>
                </c:pt>
                <c:pt idx="8">
                  <c:v>154.9044042709515</c:v>
                </c:pt>
                <c:pt idx="9">
                  <c:v>155.7213902516311</c:v>
                </c:pt>
                <c:pt idx="10">
                  <c:v>155.6838841315908</c:v>
                </c:pt>
                <c:pt idx="11">
                  <c:v>155.0363241786557</c:v>
                </c:pt>
                <c:pt idx="12">
                  <c:v>153.9465823697751</c:v>
                </c:pt>
                <c:pt idx="13">
                  <c:v>152.5333693884789</c:v>
                </c:pt>
                <c:pt idx="14">
                  <c:v>150.8826749614138</c:v>
                </c:pt>
                <c:pt idx="15">
                  <c:v>149.0580406919505</c:v>
                </c:pt>
                <c:pt idx="16">
                  <c:v>147.1072050574102</c:v>
                </c:pt>
                <c:pt idx="17">
                  <c:v>145.0665314909807</c:v>
                </c:pt>
                <c:pt idx="18">
                  <c:v>142.9640363930434</c:v>
                </c:pt>
                <c:pt idx="19">
                  <c:v>140.8215071748279</c:v>
                </c:pt>
                <c:pt idx="20">
                  <c:v>138.6560137278967</c:v>
                </c:pt>
                <c:pt idx="21">
                  <c:v>136.4810063848222</c:v>
                </c:pt>
                <c:pt idx="22">
                  <c:v>134.3071262803168</c:v>
                </c:pt>
                <c:pt idx="23">
                  <c:v>132.1428120496369</c:v>
                </c:pt>
                <c:pt idx="24">
                  <c:v>129.9947599388513</c:v>
                </c:pt>
                <c:pt idx="25">
                  <c:v>127.8682768379064</c:v>
                </c:pt>
                <c:pt idx="26">
                  <c:v>125.7675540384173</c:v>
                </c:pt>
                <c:pt idx="27">
                  <c:v>123.6958815728173</c:v>
                </c:pt>
                <c:pt idx="28">
                  <c:v>121.6558175120672</c:v>
                </c:pt>
                <c:pt idx="29">
                  <c:v>119.6493227636036</c:v>
                </c:pt>
                <c:pt idx="30">
                  <c:v>117.6778691892986</c:v>
                </c:pt>
                <c:pt idx="31">
                  <c:v>115.7425269068994</c:v>
                </c:pt>
                <c:pt idx="32">
                  <c:v>113.8440352157098</c:v>
                </c:pt>
                <c:pt idx="33">
                  <c:v>111.9828605412321</c:v>
                </c:pt>
                <c:pt idx="34">
                  <c:v>110.1592440164749</c:v>
                </c:pt>
                <c:pt idx="35">
                  <c:v>108.3732407349255</c:v>
                </c:pt>
                <c:pt idx="36">
                  <c:v>106.6247522692633</c:v>
                </c:pt>
                <c:pt idx="37">
                  <c:v>104.9135537134412</c:v>
                </c:pt>
                <c:pt idx="38">
                  <c:v>103.2393162469922</c:v>
                </c:pt>
                <c:pt idx="39">
                  <c:v>101.601626019911</c:v>
                </c:pt>
                <c:pt idx="40">
                  <c:v>99.99999999999997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937048"/>
        <c:axId val="2067934088"/>
      </c:lineChart>
      <c:catAx>
        <c:axId val="2067937048"/>
        <c:scaling>
          <c:orientation val="minMax"/>
        </c:scaling>
        <c:delete val="0"/>
        <c:axPos val="b"/>
        <c:majorTickMark val="out"/>
        <c:minorTickMark val="none"/>
        <c:tickLblPos val="nextTo"/>
        <c:crossAx val="2067934088"/>
        <c:crosses val="autoZero"/>
        <c:auto val="1"/>
        <c:lblAlgn val="ctr"/>
        <c:lblOffset val="100"/>
        <c:noMultiLvlLbl val="0"/>
      </c:catAx>
      <c:valAx>
        <c:axId val="20679340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67937048"/>
        <c:crosses val="autoZero"/>
        <c:crossBetween val="between"/>
      </c:valAx>
    </c:plotArea>
    <c:legend>
      <c:legendPos val="r"/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266701</xdr:colOff>
      <xdr:row>19</xdr:row>
      <xdr:rowOff>180975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361949</xdr:colOff>
      <xdr:row>0</xdr:row>
      <xdr:rowOff>85724</xdr:rowOff>
    </xdr:from>
    <xdr:to>
      <xdr:col>15</xdr:col>
      <xdr:colOff>409574</xdr:colOff>
      <xdr:row>19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</cdr:x>
      <cdr:y>0.04261</cdr:y>
    </cdr:from>
    <cdr:to>
      <cdr:x>0.12575</cdr:x>
      <cdr:y>0.1203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04799" y="161925"/>
          <a:ext cx="495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Euro</a:t>
          </a:r>
        </a:p>
      </cdr:txBody>
    </cdr:sp>
  </cdr:relSizeAnchor>
  <cdr:relSizeAnchor xmlns:cdr="http://schemas.openxmlformats.org/drawingml/2006/chartDrawing">
    <cdr:from>
      <cdr:x>0.91218</cdr:x>
      <cdr:y>0.90309</cdr:y>
    </cdr:from>
    <cdr:to>
      <cdr:x>0.99002</cdr:x>
      <cdr:y>0.98079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5803900" y="3432175"/>
          <a:ext cx="495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/>
            <a:t>Jahre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0.8059</cdr:x>
      <cdr:y>0.88003</cdr:y>
    </cdr:from>
    <cdr:to>
      <cdr:x>0.89794</cdr:x>
      <cdr:y>0.95973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337050" y="3260725"/>
          <a:ext cx="495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/>
            <a:t>Jahre</a:t>
          </a:r>
        </a:p>
      </cdr:txBody>
    </cdr:sp>
  </cdr:relSizeAnchor>
  <cdr:relSizeAnchor xmlns:cdr="http://schemas.openxmlformats.org/drawingml/2006/chartDrawing">
    <cdr:from>
      <cdr:x>0.01121</cdr:x>
      <cdr:y>0.04713</cdr:y>
    </cdr:from>
    <cdr:to>
      <cdr:x>0.10324</cdr:x>
      <cdr:y>0.12682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60325" y="174625"/>
          <a:ext cx="495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100"/>
            <a:t>%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sqref="A1:XFD1048576"/>
    </sheetView>
  </sheetViews>
  <sheetFormatPr baseColWidth="10" defaultRowHeight="15" x14ac:dyDescent="0"/>
  <cols>
    <col min="1" max="1" width="4.75" customWidth="1"/>
    <col min="2" max="2" width="5.75" customWidth="1"/>
    <col min="3" max="3" width="10.75" customWidth="1"/>
    <col min="4" max="4" width="9" customWidth="1"/>
    <col min="5" max="8" width="10.75" customWidth="1"/>
    <col min="9" max="9" width="2.25" customWidth="1"/>
    <col min="10" max="10" width="4.75" customWidth="1"/>
    <col min="11" max="11" width="5.75" customWidth="1"/>
    <col min="12" max="12" width="10.75" customWidth="1"/>
    <col min="13" max="13" width="9.75" customWidth="1"/>
    <col min="14" max="17" width="10.75" customWidth="1"/>
    <col min="18" max="18" width="2.125" customWidth="1"/>
    <col min="19" max="19" width="11.625" customWidth="1"/>
  </cols>
  <sheetData>
    <row r="1" spans="1:19" ht="21">
      <c r="A1" s="6" t="s">
        <v>5</v>
      </c>
      <c r="J1" s="6" t="s">
        <v>6</v>
      </c>
    </row>
    <row r="2" spans="1:19">
      <c r="D2" t="s">
        <v>14</v>
      </c>
      <c r="M2" t="s">
        <v>30</v>
      </c>
    </row>
    <row r="3" spans="1:19">
      <c r="A3" t="s">
        <v>31</v>
      </c>
      <c r="D3">
        <v>25</v>
      </c>
      <c r="J3" t="s">
        <v>31</v>
      </c>
      <c r="M3">
        <f>D3</f>
        <v>25</v>
      </c>
    </row>
    <row r="4" spans="1:19">
      <c r="A4" t="s">
        <v>13</v>
      </c>
      <c r="D4">
        <f>MAX(D3,27)</f>
        <v>27</v>
      </c>
      <c r="J4" t="s">
        <v>13</v>
      </c>
      <c r="M4">
        <f>M3</f>
        <v>25</v>
      </c>
    </row>
    <row r="5" spans="1:19">
      <c r="A5" t="s">
        <v>12</v>
      </c>
      <c r="D5">
        <f>65-D3+1</f>
        <v>41</v>
      </c>
      <c r="J5" t="s">
        <v>1</v>
      </c>
      <c r="M5">
        <f>D5</f>
        <v>41</v>
      </c>
    </row>
    <row r="6" spans="1:19">
      <c r="A6" t="s">
        <v>2</v>
      </c>
      <c r="D6" s="3">
        <v>5000</v>
      </c>
      <c r="J6" t="s">
        <v>2</v>
      </c>
      <c r="M6" s="3">
        <f>D6</f>
        <v>5000</v>
      </c>
    </row>
    <row r="7" spans="1:19">
      <c r="A7" t="s">
        <v>3</v>
      </c>
      <c r="D7" s="1">
        <v>0.05</v>
      </c>
      <c r="E7" s="2">
        <f>(1+D7)</f>
        <v>1.05</v>
      </c>
      <c r="J7" t="s">
        <v>3</v>
      </c>
      <c r="M7" s="1">
        <f>D7</f>
        <v>0.05</v>
      </c>
      <c r="N7" s="2">
        <f>E7</f>
        <v>1.05</v>
      </c>
    </row>
    <row r="8" spans="1:19">
      <c r="D8" s="1"/>
      <c r="E8" s="2"/>
      <c r="M8" s="1"/>
      <c r="N8" s="2"/>
    </row>
    <row r="9" spans="1:19" ht="21">
      <c r="A9" s="6" t="s">
        <v>5</v>
      </c>
      <c r="J9" s="6" t="s">
        <v>16</v>
      </c>
      <c r="S9" s="14" t="s">
        <v>20</v>
      </c>
    </row>
    <row r="10" spans="1:19" s="7" customFormat="1" ht="30">
      <c r="A10" s="7" t="s">
        <v>0</v>
      </c>
      <c r="B10" s="7" t="s">
        <v>11</v>
      </c>
      <c r="C10" s="7" t="s">
        <v>10</v>
      </c>
      <c r="D10" s="7" t="s">
        <v>4</v>
      </c>
      <c r="E10" s="7" t="s">
        <v>7</v>
      </c>
      <c r="F10" s="7" t="s">
        <v>8</v>
      </c>
      <c r="G10" s="7" t="s">
        <v>9</v>
      </c>
      <c r="H10" s="7" t="s">
        <v>18</v>
      </c>
      <c r="J10" s="7" t="s">
        <v>0</v>
      </c>
      <c r="K10" s="7" t="s">
        <v>11</v>
      </c>
      <c r="L10" s="7" t="s">
        <v>10</v>
      </c>
      <c r="M10" s="7" t="s">
        <v>4</v>
      </c>
      <c r="N10" s="7" t="s">
        <v>7</v>
      </c>
      <c r="O10" s="7" t="s">
        <v>8</v>
      </c>
      <c r="P10" s="7" t="s">
        <v>9</v>
      </c>
      <c r="Q10" s="7" t="s">
        <v>19</v>
      </c>
      <c r="S10" s="13" t="s">
        <v>17</v>
      </c>
    </row>
    <row r="11" spans="1:19" s="7" customFormat="1">
      <c r="E11" s="13" t="s">
        <v>21</v>
      </c>
      <c r="F11" s="13" t="s">
        <v>22</v>
      </c>
      <c r="G11" s="13" t="s">
        <v>23</v>
      </c>
      <c r="H11" s="13" t="s">
        <v>24</v>
      </c>
      <c r="N11" s="13" t="s">
        <v>25</v>
      </c>
      <c r="O11" s="13" t="s">
        <v>26</v>
      </c>
      <c r="P11" s="13" t="s">
        <v>27</v>
      </c>
      <c r="Q11" s="13" t="s">
        <v>28</v>
      </c>
      <c r="S11" s="13" t="s">
        <v>29</v>
      </c>
    </row>
    <row r="12" spans="1:19">
      <c r="A12">
        <v>1</v>
      </c>
      <c r="B12">
        <f>D3</f>
        <v>25</v>
      </c>
      <c r="C12" s="3">
        <f t="shared" ref="C12:C51" si="0">IF(A12&lt;=D$5,D$6,0)</f>
        <v>5000</v>
      </c>
      <c r="D12" s="10">
        <f>IF(AND((B12&gt;=$D$4),(A12&lt;=D$5)),E$7^(D$5-A12),0)</f>
        <v>0</v>
      </c>
      <c r="E12" s="3">
        <f t="shared" ref="E12:E52" si="1">IF(AND((B12&gt;=$D$4),(A12&lt;=D$5)),C$53/D$53,0)</f>
        <v>0</v>
      </c>
      <c r="F12" s="3">
        <v>0</v>
      </c>
      <c r="G12" s="3">
        <f>E12+F12</f>
        <v>0</v>
      </c>
      <c r="H12" s="3">
        <f>G12</f>
        <v>0</v>
      </c>
      <c r="J12">
        <v>1</v>
      </c>
      <c r="K12">
        <f>D3</f>
        <v>25</v>
      </c>
      <c r="L12" s="3">
        <f t="shared" ref="L12:L51" si="2">IF(J12&lt;=M$5,M$6,0)</f>
        <v>5000</v>
      </c>
      <c r="M12" s="10">
        <f t="shared" ref="M12:M51" si="3">IF(J12&lt;=M$5,N$7^(M$5-J12),0)</f>
        <v>7.0399887121246492</v>
      </c>
      <c r="N12" s="3">
        <f t="shared" ref="N12:N51" si="4">IF(J12&lt;=M$5,L12/M12,0)</f>
        <v>710.22841150138913</v>
      </c>
      <c r="O12" s="3">
        <v>0</v>
      </c>
      <c r="P12" s="3">
        <f>N12+O12</f>
        <v>710.22841150138913</v>
      </c>
      <c r="Q12" s="3">
        <f>P12</f>
        <v>710.22841150138913</v>
      </c>
      <c r="S12" s="12">
        <f>H12/Q12%</f>
        <v>0</v>
      </c>
    </row>
    <row r="13" spans="1:19">
      <c r="A13">
        <v>2</v>
      </c>
      <c r="B13">
        <f>B12+1</f>
        <v>26</v>
      </c>
      <c r="C13" s="3">
        <f t="shared" si="0"/>
        <v>5000</v>
      </c>
      <c r="D13" s="10">
        <f t="shared" ref="D13" si="5">IF(AND((B13&gt;=$D$4),(A13&lt;=D$5)),E$7^(D$5-A13),0)</f>
        <v>0</v>
      </c>
      <c r="E13" s="3">
        <f t="shared" si="1"/>
        <v>0</v>
      </c>
      <c r="F13" s="3">
        <f t="shared" ref="F13" si="6">IF(A13&lt;=D$5,H12*D$7,0)</f>
        <v>0</v>
      </c>
      <c r="G13" s="3">
        <f t="shared" ref="G13" si="7">E13+F13</f>
        <v>0</v>
      </c>
      <c r="H13" s="3">
        <f>H12+G13</f>
        <v>0</v>
      </c>
      <c r="J13">
        <v>2</v>
      </c>
      <c r="K13">
        <f>K12+1</f>
        <v>26</v>
      </c>
      <c r="L13" s="3">
        <f t="shared" si="2"/>
        <v>5000</v>
      </c>
      <c r="M13" s="10">
        <f t="shared" si="3"/>
        <v>6.7047511544044287</v>
      </c>
      <c r="N13" s="3">
        <f t="shared" si="4"/>
        <v>745.73983207645847</v>
      </c>
      <c r="O13" s="3">
        <f t="shared" ref="O13:O51" si="8">IF(J13&lt;=M$5,Q12*M$7,0)</f>
        <v>35.511420575069458</v>
      </c>
      <c r="P13" s="3">
        <f t="shared" ref="P13:P51" si="9">N13+O13</f>
        <v>781.25125265152792</v>
      </c>
      <c r="Q13" s="3">
        <f>Q12+P13</f>
        <v>1491.4796641529169</v>
      </c>
      <c r="S13" s="12">
        <f t="shared" ref="S13:S52" si="10">H13/Q13%</f>
        <v>0</v>
      </c>
    </row>
    <row r="14" spans="1:19">
      <c r="A14">
        <v>3</v>
      </c>
      <c r="B14">
        <f t="shared" ref="B14:B51" si="11">B13+1</f>
        <v>27</v>
      </c>
      <c r="C14" s="3">
        <f t="shared" si="0"/>
        <v>5000</v>
      </c>
      <c r="D14" s="10">
        <f t="shared" ref="D14:D52" si="12">IF(AND((B14&gt;=$D$4),(A14&lt;=D$5)),E$7^(D$5-A14),0)</f>
        <v>6.3854772899089784</v>
      </c>
      <c r="E14" s="3">
        <f t="shared" si="1"/>
        <v>1796.7479601781324</v>
      </c>
      <c r="F14" s="3">
        <f t="shared" ref="F14:F52" si="13">IF(A14&lt;=D$5,H13*D$7,0)</f>
        <v>0</v>
      </c>
      <c r="G14" s="3">
        <f t="shared" ref="G14:G52" si="14">E14+F14</f>
        <v>1796.7479601781324</v>
      </c>
      <c r="H14" s="3">
        <f t="shared" ref="H14:H52" si="15">H13+G14</f>
        <v>1796.7479601781324</v>
      </c>
      <c r="J14">
        <v>3</v>
      </c>
      <c r="K14">
        <f t="shared" ref="K14:K51" si="16">K13+1</f>
        <v>27</v>
      </c>
      <c r="L14" s="3">
        <f t="shared" si="2"/>
        <v>5000</v>
      </c>
      <c r="M14" s="10">
        <f t="shared" si="3"/>
        <v>6.3854772899089784</v>
      </c>
      <c r="N14" s="3">
        <f t="shared" si="4"/>
        <v>783.02682368028161</v>
      </c>
      <c r="O14" s="3">
        <f t="shared" si="8"/>
        <v>74.573983207645853</v>
      </c>
      <c r="P14" s="3">
        <f t="shared" si="9"/>
        <v>857.60080688792743</v>
      </c>
      <c r="Q14" s="3">
        <f t="shared" ref="Q14:Q51" si="17">Q13+P14</f>
        <v>2349.0804710408443</v>
      </c>
      <c r="S14" s="12">
        <f t="shared" si="10"/>
        <v>76.487288636051659</v>
      </c>
    </row>
    <row r="15" spans="1:19">
      <c r="A15">
        <v>4</v>
      </c>
      <c r="B15">
        <f t="shared" si="11"/>
        <v>28</v>
      </c>
      <c r="C15" s="3">
        <f t="shared" si="0"/>
        <v>5000</v>
      </c>
      <c r="D15" s="10">
        <f t="shared" si="12"/>
        <v>6.0814069427704567</v>
      </c>
      <c r="E15" s="3">
        <f t="shared" si="1"/>
        <v>1796.7479601781324</v>
      </c>
      <c r="F15" s="3">
        <f t="shared" si="13"/>
        <v>89.837398008906632</v>
      </c>
      <c r="G15" s="3">
        <f t="shared" si="14"/>
        <v>1886.585358187039</v>
      </c>
      <c r="H15" s="3">
        <f t="shared" si="15"/>
        <v>3683.3333183651712</v>
      </c>
      <c r="J15">
        <v>4</v>
      </c>
      <c r="K15">
        <f t="shared" si="16"/>
        <v>28</v>
      </c>
      <c r="L15" s="3">
        <f t="shared" si="2"/>
        <v>5000</v>
      </c>
      <c r="M15" s="10">
        <f t="shared" si="3"/>
        <v>6.0814069427704567</v>
      </c>
      <c r="N15" s="3">
        <f t="shared" si="4"/>
        <v>822.17816486429558</v>
      </c>
      <c r="O15" s="3">
        <f t="shared" si="8"/>
        <v>117.45402355204222</v>
      </c>
      <c r="P15" s="3">
        <f t="shared" si="9"/>
        <v>939.63218841633784</v>
      </c>
      <c r="Q15" s="3">
        <f t="shared" si="17"/>
        <v>3288.7126594571819</v>
      </c>
      <c r="S15" s="12">
        <f t="shared" si="10"/>
        <v>111.9992440742185</v>
      </c>
    </row>
    <row r="16" spans="1:19">
      <c r="A16">
        <v>5</v>
      </c>
      <c r="B16">
        <f t="shared" si="11"/>
        <v>29</v>
      </c>
      <c r="C16" s="3">
        <f t="shared" si="0"/>
        <v>5000</v>
      </c>
      <c r="D16" s="10">
        <f t="shared" si="12"/>
        <v>5.791816135971863</v>
      </c>
      <c r="E16" s="3">
        <f t="shared" si="1"/>
        <v>1796.7479601781324</v>
      </c>
      <c r="F16" s="3">
        <f t="shared" si="13"/>
        <v>184.16666591825856</v>
      </c>
      <c r="G16" s="3">
        <f t="shared" si="14"/>
        <v>1980.914626096391</v>
      </c>
      <c r="H16" s="3">
        <f t="shared" si="15"/>
        <v>5664.2479444615619</v>
      </c>
      <c r="J16">
        <v>5</v>
      </c>
      <c r="K16">
        <f t="shared" si="16"/>
        <v>29</v>
      </c>
      <c r="L16" s="3">
        <f t="shared" si="2"/>
        <v>5000</v>
      </c>
      <c r="M16" s="10">
        <f t="shared" si="3"/>
        <v>5.791816135971863</v>
      </c>
      <c r="N16" s="3">
        <f t="shared" si="4"/>
        <v>863.28707310751042</v>
      </c>
      <c r="O16" s="3">
        <f t="shared" si="8"/>
        <v>164.43563297285911</v>
      </c>
      <c r="P16" s="3">
        <f t="shared" si="9"/>
        <v>1027.7227060803696</v>
      </c>
      <c r="Q16" s="3">
        <f t="shared" si="17"/>
        <v>4316.4353655375517</v>
      </c>
      <c r="S16" s="12">
        <f t="shared" si="10"/>
        <v>131.22513057151173</v>
      </c>
    </row>
    <row r="17" spans="1:19">
      <c r="A17">
        <v>6</v>
      </c>
      <c r="B17">
        <f t="shared" si="11"/>
        <v>30</v>
      </c>
      <c r="C17" s="3">
        <f t="shared" si="0"/>
        <v>5000</v>
      </c>
      <c r="D17" s="10">
        <f t="shared" si="12"/>
        <v>5.5160153675922512</v>
      </c>
      <c r="E17" s="3">
        <f t="shared" si="1"/>
        <v>1796.7479601781324</v>
      </c>
      <c r="F17" s="3">
        <f t="shared" si="13"/>
        <v>283.21239722307809</v>
      </c>
      <c r="G17" s="3">
        <f t="shared" si="14"/>
        <v>2079.9603574012103</v>
      </c>
      <c r="H17" s="3">
        <f t="shared" si="15"/>
        <v>7744.2083018627727</v>
      </c>
      <c r="J17">
        <v>6</v>
      </c>
      <c r="K17">
        <f t="shared" si="16"/>
        <v>30</v>
      </c>
      <c r="L17" s="3">
        <f t="shared" si="2"/>
        <v>5000</v>
      </c>
      <c r="M17" s="10">
        <f t="shared" si="3"/>
        <v>5.5160153675922512</v>
      </c>
      <c r="N17" s="3">
        <f t="shared" si="4"/>
        <v>906.45142676288583</v>
      </c>
      <c r="O17" s="3">
        <f t="shared" si="8"/>
        <v>215.82176827687761</v>
      </c>
      <c r="P17" s="3">
        <f t="shared" si="9"/>
        <v>1122.2731950397633</v>
      </c>
      <c r="Q17" s="3">
        <f t="shared" si="17"/>
        <v>5438.7085605773154</v>
      </c>
      <c r="S17" s="12">
        <f t="shared" si="10"/>
        <v>142.39057334303513</v>
      </c>
    </row>
    <row r="18" spans="1:19">
      <c r="A18">
        <v>7</v>
      </c>
      <c r="B18">
        <f t="shared" si="11"/>
        <v>31</v>
      </c>
      <c r="C18" s="3">
        <f t="shared" si="0"/>
        <v>5000</v>
      </c>
      <c r="D18" s="10">
        <f t="shared" si="12"/>
        <v>5.2533479691354765</v>
      </c>
      <c r="E18" s="3">
        <f t="shared" si="1"/>
        <v>1796.7479601781324</v>
      </c>
      <c r="F18" s="3">
        <f t="shared" si="13"/>
        <v>387.21041509313864</v>
      </c>
      <c r="G18" s="3">
        <f t="shared" si="14"/>
        <v>2183.9583752712711</v>
      </c>
      <c r="H18" s="3">
        <f t="shared" si="15"/>
        <v>9928.1666771340442</v>
      </c>
      <c r="J18">
        <v>7</v>
      </c>
      <c r="K18">
        <f t="shared" si="16"/>
        <v>31</v>
      </c>
      <c r="L18" s="3">
        <f t="shared" si="2"/>
        <v>5000</v>
      </c>
      <c r="M18" s="10">
        <f t="shared" si="3"/>
        <v>5.2533479691354765</v>
      </c>
      <c r="N18" s="3">
        <f t="shared" si="4"/>
        <v>951.7739981010302</v>
      </c>
      <c r="O18" s="3">
        <f t="shared" si="8"/>
        <v>271.93542802886577</v>
      </c>
      <c r="P18" s="3">
        <f t="shared" si="9"/>
        <v>1223.709426129896</v>
      </c>
      <c r="Q18" s="3">
        <f t="shared" si="17"/>
        <v>6662.4179867072116</v>
      </c>
      <c r="S18" s="12">
        <f t="shared" si="10"/>
        <v>149.01746928731612</v>
      </c>
    </row>
    <row r="19" spans="1:19">
      <c r="A19">
        <v>8</v>
      </c>
      <c r="B19">
        <f t="shared" si="11"/>
        <v>32</v>
      </c>
      <c r="C19" s="3">
        <f t="shared" si="0"/>
        <v>5000</v>
      </c>
      <c r="D19" s="10">
        <f t="shared" si="12"/>
        <v>5.0031885420337874</v>
      </c>
      <c r="E19" s="3">
        <f t="shared" si="1"/>
        <v>1796.7479601781324</v>
      </c>
      <c r="F19" s="3">
        <f t="shared" si="13"/>
        <v>496.40833385670226</v>
      </c>
      <c r="G19" s="3">
        <f t="shared" si="14"/>
        <v>2293.1562940348349</v>
      </c>
      <c r="H19" s="3">
        <f t="shared" si="15"/>
        <v>12221.32297116888</v>
      </c>
      <c r="J19">
        <v>8</v>
      </c>
      <c r="K19">
        <f t="shared" si="16"/>
        <v>32</v>
      </c>
      <c r="L19" s="3">
        <f t="shared" si="2"/>
        <v>5000</v>
      </c>
      <c r="M19" s="10">
        <f t="shared" si="3"/>
        <v>5.0031885420337874</v>
      </c>
      <c r="N19" s="3">
        <f t="shared" si="4"/>
        <v>999.3626980060817</v>
      </c>
      <c r="O19" s="3">
        <f t="shared" si="8"/>
        <v>333.1208993353606</v>
      </c>
      <c r="P19" s="3">
        <f t="shared" si="9"/>
        <v>1332.4835973414424</v>
      </c>
      <c r="Q19" s="3">
        <f t="shared" si="17"/>
        <v>7994.9015840486536</v>
      </c>
      <c r="S19" s="12">
        <f t="shared" si="10"/>
        <v>152.86395764461616</v>
      </c>
    </row>
    <row r="20" spans="1:19">
      <c r="A20">
        <v>9</v>
      </c>
      <c r="B20">
        <f t="shared" si="11"/>
        <v>33</v>
      </c>
      <c r="C20" s="3">
        <f t="shared" si="0"/>
        <v>5000</v>
      </c>
      <c r="D20" s="10">
        <f t="shared" si="12"/>
        <v>4.7649414686036069</v>
      </c>
      <c r="E20" s="3">
        <f t="shared" si="1"/>
        <v>1796.7479601781324</v>
      </c>
      <c r="F20" s="3">
        <f t="shared" si="13"/>
        <v>611.06614855844407</v>
      </c>
      <c r="G20" s="3">
        <f t="shared" si="14"/>
        <v>2407.8141087365766</v>
      </c>
      <c r="H20" s="3">
        <f t="shared" si="15"/>
        <v>14629.137079905457</v>
      </c>
      <c r="J20">
        <v>9</v>
      </c>
      <c r="K20">
        <f t="shared" si="16"/>
        <v>33</v>
      </c>
      <c r="L20" s="3">
        <f t="shared" si="2"/>
        <v>5000</v>
      </c>
      <c r="M20" s="10">
        <f t="shared" si="3"/>
        <v>4.7649414686036069</v>
      </c>
      <c r="N20" s="3">
        <f t="shared" si="4"/>
        <v>1049.3308329063857</v>
      </c>
      <c r="O20" s="3">
        <f t="shared" si="8"/>
        <v>399.74507920243269</v>
      </c>
      <c r="P20" s="3">
        <f t="shared" si="9"/>
        <v>1449.0759121088183</v>
      </c>
      <c r="Q20" s="3">
        <f t="shared" si="17"/>
        <v>9443.9774961574713</v>
      </c>
      <c r="S20" s="12">
        <f t="shared" si="10"/>
        <v>154.90440427095155</v>
      </c>
    </row>
    <row r="21" spans="1:19">
      <c r="A21">
        <v>10</v>
      </c>
      <c r="B21">
        <f t="shared" si="11"/>
        <v>34</v>
      </c>
      <c r="C21" s="3">
        <f t="shared" si="0"/>
        <v>5000</v>
      </c>
      <c r="D21" s="10">
        <f t="shared" si="12"/>
        <v>4.5380394939081974</v>
      </c>
      <c r="E21" s="3">
        <f t="shared" si="1"/>
        <v>1796.7479601781324</v>
      </c>
      <c r="F21" s="3">
        <f t="shared" si="13"/>
        <v>731.45685399527292</v>
      </c>
      <c r="G21" s="3">
        <f t="shared" si="14"/>
        <v>2528.2048141734053</v>
      </c>
      <c r="H21" s="3">
        <f t="shared" si="15"/>
        <v>17157.341894078862</v>
      </c>
      <c r="J21">
        <v>10</v>
      </c>
      <c r="K21">
        <f t="shared" si="16"/>
        <v>34</v>
      </c>
      <c r="L21" s="3">
        <f t="shared" si="2"/>
        <v>5000</v>
      </c>
      <c r="M21" s="10">
        <f t="shared" si="3"/>
        <v>4.5380394939081974</v>
      </c>
      <c r="N21" s="3">
        <f t="shared" si="4"/>
        <v>1101.7973745517049</v>
      </c>
      <c r="O21" s="3">
        <f t="shared" si="8"/>
        <v>472.19887480787361</v>
      </c>
      <c r="P21" s="3">
        <f t="shared" si="9"/>
        <v>1573.9962493595785</v>
      </c>
      <c r="Q21" s="3">
        <f t="shared" si="17"/>
        <v>11017.973745517051</v>
      </c>
      <c r="S21" s="12">
        <f t="shared" si="10"/>
        <v>155.72139025163108</v>
      </c>
    </row>
    <row r="22" spans="1:19">
      <c r="A22">
        <v>11</v>
      </c>
      <c r="B22">
        <f t="shared" si="11"/>
        <v>35</v>
      </c>
      <c r="C22" s="3">
        <f t="shared" si="0"/>
        <v>5000</v>
      </c>
      <c r="D22" s="10">
        <f t="shared" si="12"/>
        <v>4.3219423751506625</v>
      </c>
      <c r="E22" s="3">
        <f t="shared" si="1"/>
        <v>1796.7479601781324</v>
      </c>
      <c r="F22" s="3">
        <f t="shared" si="13"/>
        <v>857.86709470394317</v>
      </c>
      <c r="G22" s="3">
        <f t="shared" si="14"/>
        <v>2654.6150548820756</v>
      </c>
      <c r="H22" s="3">
        <f t="shared" si="15"/>
        <v>19811.956948960938</v>
      </c>
      <c r="J22">
        <v>11</v>
      </c>
      <c r="K22">
        <f t="shared" si="16"/>
        <v>35</v>
      </c>
      <c r="L22" s="3">
        <f t="shared" si="2"/>
        <v>5000</v>
      </c>
      <c r="M22" s="10">
        <f t="shared" si="3"/>
        <v>4.3219423751506625</v>
      </c>
      <c r="N22" s="3">
        <f t="shared" si="4"/>
        <v>1156.8872432792907</v>
      </c>
      <c r="O22" s="3">
        <f t="shared" si="8"/>
        <v>550.89868727585258</v>
      </c>
      <c r="P22" s="3">
        <f t="shared" si="9"/>
        <v>1707.7859305551433</v>
      </c>
      <c r="Q22" s="3">
        <f t="shared" si="17"/>
        <v>12725.759676072194</v>
      </c>
      <c r="S22" s="12">
        <f t="shared" si="10"/>
        <v>155.68388413159079</v>
      </c>
    </row>
    <row r="23" spans="1:19">
      <c r="A23">
        <v>12</v>
      </c>
      <c r="B23">
        <f t="shared" si="11"/>
        <v>36</v>
      </c>
      <c r="C23" s="3">
        <f t="shared" si="0"/>
        <v>5000</v>
      </c>
      <c r="D23" s="10">
        <f t="shared" si="12"/>
        <v>4.1161355953815848</v>
      </c>
      <c r="E23" s="3">
        <f t="shared" si="1"/>
        <v>1796.7479601781324</v>
      </c>
      <c r="F23" s="3">
        <f t="shared" si="13"/>
        <v>990.59784744804699</v>
      </c>
      <c r="G23" s="3">
        <f t="shared" si="14"/>
        <v>2787.3458076261795</v>
      </c>
      <c r="H23" s="3">
        <f t="shared" si="15"/>
        <v>22599.302756587116</v>
      </c>
      <c r="J23">
        <v>12</v>
      </c>
      <c r="K23">
        <f t="shared" si="16"/>
        <v>36</v>
      </c>
      <c r="L23" s="3">
        <f t="shared" si="2"/>
        <v>5000</v>
      </c>
      <c r="M23" s="10">
        <f t="shared" si="3"/>
        <v>4.1161355953815848</v>
      </c>
      <c r="N23" s="3">
        <f t="shared" si="4"/>
        <v>1214.7316054432549</v>
      </c>
      <c r="O23" s="3">
        <f t="shared" si="8"/>
        <v>636.28798380360968</v>
      </c>
      <c r="P23" s="3">
        <f t="shared" si="9"/>
        <v>1851.0195892468646</v>
      </c>
      <c r="Q23" s="3">
        <f t="shared" si="17"/>
        <v>14576.779265319059</v>
      </c>
      <c r="S23" s="12">
        <f t="shared" si="10"/>
        <v>155.03632417865566</v>
      </c>
    </row>
    <row r="24" spans="1:19">
      <c r="A24">
        <v>13</v>
      </c>
      <c r="B24">
        <f t="shared" si="11"/>
        <v>37</v>
      </c>
      <c r="C24" s="3">
        <f t="shared" si="0"/>
        <v>5000</v>
      </c>
      <c r="D24" s="10">
        <f t="shared" si="12"/>
        <v>3.9201291384586514</v>
      </c>
      <c r="E24" s="3">
        <f t="shared" si="1"/>
        <v>1796.7479601781324</v>
      </c>
      <c r="F24" s="3">
        <f t="shared" si="13"/>
        <v>1129.9651378293559</v>
      </c>
      <c r="G24" s="3">
        <f t="shared" si="14"/>
        <v>2926.713098007488</v>
      </c>
      <c r="H24" s="3">
        <f t="shared" si="15"/>
        <v>25526.015854594603</v>
      </c>
      <c r="J24">
        <v>13</v>
      </c>
      <c r="K24">
        <f t="shared" si="16"/>
        <v>37</v>
      </c>
      <c r="L24" s="3">
        <f t="shared" si="2"/>
        <v>5000</v>
      </c>
      <c r="M24" s="10">
        <f t="shared" si="3"/>
        <v>3.9201291384586514</v>
      </c>
      <c r="N24" s="3">
        <f t="shared" si="4"/>
        <v>1275.4681857154178</v>
      </c>
      <c r="O24" s="3">
        <f t="shared" si="8"/>
        <v>728.838963265953</v>
      </c>
      <c r="P24" s="3">
        <f t="shared" si="9"/>
        <v>2004.3071489813708</v>
      </c>
      <c r="Q24" s="3">
        <f t="shared" si="17"/>
        <v>16581.086414300429</v>
      </c>
      <c r="S24" s="12">
        <f t="shared" si="10"/>
        <v>153.94658236977511</v>
      </c>
    </row>
    <row r="25" spans="1:19">
      <c r="A25">
        <v>14</v>
      </c>
      <c r="B25">
        <f t="shared" si="11"/>
        <v>38</v>
      </c>
      <c r="C25" s="3">
        <f t="shared" si="0"/>
        <v>5000</v>
      </c>
      <c r="D25" s="10">
        <f t="shared" si="12"/>
        <v>3.7334563223415733</v>
      </c>
      <c r="E25" s="3">
        <f t="shared" si="1"/>
        <v>1796.7479601781324</v>
      </c>
      <c r="F25" s="3">
        <f t="shared" si="13"/>
        <v>1276.3007927297303</v>
      </c>
      <c r="G25" s="3">
        <f t="shared" si="14"/>
        <v>3073.0487529078628</v>
      </c>
      <c r="H25" s="3">
        <f t="shared" si="15"/>
        <v>28599.064607502467</v>
      </c>
      <c r="J25">
        <v>14</v>
      </c>
      <c r="K25">
        <f t="shared" si="16"/>
        <v>38</v>
      </c>
      <c r="L25" s="3">
        <f t="shared" si="2"/>
        <v>5000</v>
      </c>
      <c r="M25" s="10">
        <f t="shared" si="3"/>
        <v>3.7334563223415733</v>
      </c>
      <c r="N25" s="3">
        <f t="shared" si="4"/>
        <v>1339.2415950011884</v>
      </c>
      <c r="O25" s="3">
        <f t="shared" si="8"/>
        <v>829.0543207150215</v>
      </c>
      <c r="P25" s="3">
        <f t="shared" si="9"/>
        <v>2168.2959157162099</v>
      </c>
      <c r="Q25" s="3">
        <f t="shared" si="17"/>
        <v>18749.38233001664</v>
      </c>
      <c r="S25" s="12">
        <f t="shared" si="10"/>
        <v>152.53336938847886</v>
      </c>
    </row>
    <row r="26" spans="1:19">
      <c r="A26">
        <v>15</v>
      </c>
      <c r="B26">
        <f t="shared" si="11"/>
        <v>39</v>
      </c>
      <c r="C26" s="3">
        <f t="shared" si="0"/>
        <v>5000</v>
      </c>
      <c r="D26" s="10">
        <f t="shared" si="12"/>
        <v>3.5556726879443552</v>
      </c>
      <c r="E26" s="3">
        <f t="shared" si="1"/>
        <v>1796.7479601781324</v>
      </c>
      <c r="F26" s="3">
        <f t="shared" si="13"/>
        <v>1429.9532303751234</v>
      </c>
      <c r="G26" s="3">
        <f t="shared" si="14"/>
        <v>3226.7011905532559</v>
      </c>
      <c r="H26" s="3">
        <f t="shared" si="15"/>
        <v>31825.765798055723</v>
      </c>
      <c r="J26">
        <v>15</v>
      </c>
      <c r="K26">
        <f t="shared" si="16"/>
        <v>39</v>
      </c>
      <c r="L26" s="3">
        <f t="shared" si="2"/>
        <v>5000</v>
      </c>
      <c r="M26" s="10">
        <f t="shared" si="3"/>
        <v>3.5556726879443552</v>
      </c>
      <c r="N26" s="3">
        <f t="shared" si="4"/>
        <v>1406.2036747512482</v>
      </c>
      <c r="O26" s="3">
        <f t="shared" si="8"/>
        <v>937.46911650083211</v>
      </c>
      <c r="P26" s="3">
        <f t="shared" si="9"/>
        <v>2343.6727912520801</v>
      </c>
      <c r="Q26" s="3">
        <f t="shared" si="17"/>
        <v>21093.055121268721</v>
      </c>
      <c r="S26" s="12">
        <f t="shared" si="10"/>
        <v>150.88267496141378</v>
      </c>
    </row>
    <row r="27" spans="1:19">
      <c r="A27">
        <v>16</v>
      </c>
      <c r="B27">
        <f t="shared" si="11"/>
        <v>40</v>
      </c>
      <c r="C27" s="3">
        <f t="shared" si="0"/>
        <v>5000</v>
      </c>
      <c r="D27" s="10">
        <f t="shared" si="12"/>
        <v>3.3863549408993858</v>
      </c>
      <c r="E27" s="3">
        <f t="shared" si="1"/>
        <v>1796.7479601781324</v>
      </c>
      <c r="F27" s="3">
        <f t="shared" si="13"/>
        <v>1591.2882899027863</v>
      </c>
      <c r="G27" s="3">
        <f t="shared" si="14"/>
        <v>3388.0362500809188</v>
      </c>
      <c r="H27" s="3">
        <f t="shared" si="15"/>
        <v>35213.80204813664</v>
      </c>
      <c r="J27">
        <v>16</v>
      </c>
      <c r="K27">
        <f t="shared" si="16"/>
        <v>40</v>
      </c>
      <c r="L27" s="3">
        <f t="shared" si="2"/>
        <v>5000</v>
      </c>
      <c r="M27" s="10">
        <f t="shared" si="3"/>
        <v>3.3863549408993858</v>
      </c>
      <c r="N27" s="3">
        <f t="shared" si="4"/>
        <v>1476.5138584888105</v>
      </c>
      <c r="O27" s="3">
        <f t="shared" si="8"/>
        <v>1054.6527560634361</v>
      </c>
      <c r="P27" s="3">
        <f t="shared" si="9"/>
        <v>2531.1666145522468</v>
      </c>
      <c r="Q27" s="3">
        <f t="shared" si="17"/>
        <v>23624.221735820967</v>
      </c>
      <c r="S27" s="12">
        <f t="shared" si="10"/>
        <v>149.05804069195054</v>
      </c>
    </row>
    <row r="28" spans="1:19">
      <c r="A28">
        <v>17</v>
      </c>
      <c r="B28">
        <f t="shared" si="11"/>
        <v>41</v>
      </c>
      <c r="C28" s="3">
        <f t="shared" si="0"/>
        <v>5000</v>
      </c>
      <c r="D28" s="10">
        <f t="shared" si="12"/>
        <v>3.2250999437137007</v>
      </c>
      <c r="E28" s="3">
        <f t="shared" si="1"/>
        <v>1796.7479601781324</v>
      </c>
      <c r="F28" s="3">
        <f t="shared" si="13"/>
        <v>1760.690102406832</v>
      </c>
      <c r="G28" s="3">
        <f t="shared" si="14"/>
        <v>3557.4380625849644</v>
      </c>
      <c r="H28" s="3">
        <f t="shared" si="15"/>
        <v>38771.240110721606</v>
      </c>
      <c r="J28">
        <v>17</v>
      </c>
      <c r="K28">
        <f t="shared" si="16"/>
        <v>41</v>
      </c>
      <c r="L28" s="3">
        <f t="shared" si="2"/>
        <v>5000</v>
      </c>
      <c r="M28" s="10">
        <f t="shared" si="3"/>
        <v>3.2250999437137007</v>
      </c>
      <c r="N28" s="3">
        <f t="shared" si="4"/>
        <v>1550.339551413251</v>
      </c>
      <c r="O28" s="3">
        <f t="shared" si="8"/>
        <v>1181.2110867910485</v>
      </c>
      <c r="P28" s="3">
        <f t="shared" si="9"/>
        <v>2731.5506382042995</v>
      </c>
      <c r="Q28" s="3">
        <f t="shared" si="17"/>
        <v>26355.772374025266</v>
      </c>
      <c r="S28" s="12">
        <f t="shared" si="10"/>
        <v>147.10720505741017</v>
      </c>
    </row>
    <row r="29" spans="1:19">
      <c r="A29">
        <v>18</v>
      </c>
      <c r="B29">
        <f t="shared" si="11"/>
        <v>42</v>
      </c>
      <c r="C29" s="3">
        <f t="shared" si="0"/>
        <v>5000</v>
      </c>
      <c r="D29" s="10">
        <f t="shared" si="12"/>
        <v>3.0715237559178106</v>
      </c>
      <c r="E29" s="3">
        <f t="shared" si="1"/>
        <v>1796.7479601781324</v>
      </c>
      <c r="F29" s="3">
        <f t="shared" si="13"/>
        <v>1938.5620055360805</v>
      </c>
      <c r="G29" s="3">
        <f t="shared" si="14"/>
        <v>3735.3099657142129</v>
      </c>
      <c r="H29" s="3">
        <f t="shared" si="15"/>
        <v>42506.550076435822</v>
      </c>
      <c r="J29">
        <v>18</v>
      </c>
      <c r="K29">
        <f t="shared" si="16"/>
        <v>42</v>
      </c>
      <c r="L29" s="3">
        <f t="shared" si="2"/>
        <v>5000</v>
      </c>
      <c r="M29" s="10">
        <f t="shared" si="3"/>
        <v>3.0715237559178106</v>
      </c>
      <c r="N29" s="3">
        <f t="shared" si="4"/>
        <v>1627.8565289839134</v>
      </c>
      <c r="O29" s="3">
        <f t="shared" si="8"/>
        <v>1317.7886187012634</v>
      </c>
      <c r="P29" s="3">
        <f t="shared" si="9"/>
        <v>2945.6451476851771</v>
      </c>
      <c r="Q29" s="3">
        <f t="shared" si="17"/>
        <v>29301.417521710442</v>
      </c>
      <c r="S29" s="12">
        <f t="shared" si="10"/>
        <v>145.06653149098074</v>
      </c>
    </row>
    <row r="30" spans="1:19">
      <c r="A30">
        <v>19</v>
      </c>
      <c r="B30">
        <f t="shared" si="11"/>
        <v>43</v>
      </c>
      <c r="C30" s="3">
        <f t="shared" si="0"/>
        <v>5000</v>
      </c>
      <c r="D30" s="10">
        <f t="shared" si="12"/>
        <v>2.9252607199217238</v>
      </c>
      <c r="E30" s="3">
        <f t="shared" si="1"/>
        <v>1796.7479601781324</v>
      </c>
      <c r="F30" s="3">
        <f t="shared" si="13"/>
        <v>2125.3275038217912</v>
      </c>
      <c r="G30" s="3">
        <f t="shared" si="14"/>
        <v>3922.0754639999236</v>
      </c>
      <c r="H30" s="3">
        <f t="shared" si="15"/>
        <v>46428.625540435743</v>
      </c>
      <c r="J30">
        <v>19</v>
      </c>
      <c r="K30">
        <f t="shared" si="16"/>
        <v>43</v>
      </c>
      <c r="L30" s="3">
        <f t="shared" si="2"/>
        <v>5000</v>
      </c>
      <c r="M30" s="10">
        <f t="shared" si="3"/>
        <v>2.9252607199217238</v>
      </c>
      <c r="N30" s="3">
        <f t="shared" si="4"/>
        <v>1709.2493554331095</v>
      </c>
      <c r="O30" s="3">
        <f t="shared" si="8"/>
        <v>1465.0708760855223</v>
      </c>
      <c r="P30" s="3">
        <f t="shared" si="9"/>
        <v>3174.3202315186318</v>
      </c>
      <c r="Q30" s="3">
        <f t="shared" si="17"/>
        <v>32475.737753229074</v>
      </c>
      <c r="S30" s="12">
        <f t="shared" si="10"/>
        <v>142.96403639304339</v>
      </c>
    </row>
    <row r="31" spans="1:19">
      <c r="A31">
        <v>20</v>
      </c>
      <c r="B31">
        <f t="shared" si="11"/>
        <v>44</v>
      </c>
      <c r="C31" s="3">
        <f t="shared" si="0"/>
        <v>5000</v>
      </c>
      <c r="D31" s="10">
        <f t="shared" si="12"/>
        <v>2.7859625904016418</v>
      </c>
      <c r="E31" s="3">
        <f t="shared" si="1"/>
        <v>1796.7479601781324</v>
      </c>
      <c r="F31" s="3">
        <f t="shared" si="13"/>
        <v>2321.4312770217871</v>
      </c>
      <c r="G31" s="3">
        <f t="shared" si="14"/>
        <v>4118.17923719992</v>
      </c>
      <c r="H31" s="3">
        <f t="shared" si="15"/>
        <v>50546.804777635662</v>
      </c>
      <c r="J31">
        <v>20</v>
      </c>
      <c r="K31">
        <f t="shared" si="16"/>
        <v>44</v>
      </c>
      <c r="L31" s="3">
        <f t="shared" si="2"/>
        <v>5000</v>
      </c>
      <c r="M31" s="10">
        <f t="shared" si="3"/>
        <v>2.7859625904016418</v>
      </c>
      <c r="N31" s="3">
        <f t="shared" si="4"/>
        <v>1794.7118232047649</v>
      </c>
      <c r="O31" s="3">
        <f t="shared" si="8"/>
        <v>1623.7868876614539</v>
      </c>
      <c r="P31" s="3">
        <f t="shared" si="9"/>
        <v>3418.498710866219</v>
      </c>
      <c r="Q31" s="3">
        <f t="shared" si="17"/>
        <v>35894.236464095295</v>
      </c>
      <c r="S31" s="12">
        <f t="shared" si="10"/>
        <v>140.82150717482793</v>
      </c>
    </row>
    <row r="32" spans="1:19">
      <c r="A32">
        <v>21</v>
      </c>
      <c r="B32">
        <f t="shared" si="11"/>
        <v>45</v>
      </c>
      <c r="C32" s="3">
        <f t="shared" si="0"/>
        <v>5000</v>
      </c>
      <c r="D32" s="10">
        <f t="shared" si="12"/>
        <v>2.6532977051444209</v>
      </c>
      <c r="E32" s="3">
        <f t="shared" si="1"/>
        <v>1796.7479601781324</v>
      </c>
      <c r="F32" s="3">
        <f t="shared" si="13"/>
        <v>2527.3402388817831</v>
      </c>
      <c r="G32" s="3">
        <f t="shared" si="14"/>
        <v>4324.0881990599155</v>
      </c>
      <c r="H32" s="3">
        <f t="shared" si="15"/>
        <v>54870.892976695577</v>
      </c>
      <c r="J32">
        <v>21</v>
      </c>
      <c r="K32">
        <f t="shared" si="16"/>
        <v>45</v>
      </c>
      <c r="L32" s="3">
        <f t="shared" si="2"/>
        <v>5000</v>
      </c>
      <c r="M32" s="10">
        <f t="shared" si="3"/>
        <v>2.6532977051444209</v>
      </c>
      <c r="N32" s="3">
        <f t="shared" si="4"/>
        <v>1884.4474143650029</v>
      </c>
      <c r="O32" s="3">
        <f t="shared" si="8"/>
        <v>1794.7118232047649</v>
      </c>
      <c r="P32" s="3">
        <f t="shared" si="9"/>
        <v>3679.1592375697678</v>
      </c>
      <c r="Q32" s="3">
        <f t="shared" si="17"/>
        <v>39573.39570166506</v>
      </c>
      <c r="S32" s="12">
        <f t="shared" si="10"/>
        <v>138.65601372789666</v>
      </c>
    </row>
    <row r="33" spans="1:19">
      <c r="A33">
        <v>22</v>
      </c>
      <c r="B33">
        <f t="shared" si="11"/>
        <v>46</v>
      </c>
      <c r="C33" s="3">
        <f t="shared" si="0"/>
        <v>5000</v>
      </c>
      <c r="D33" s="10">
        <f t="shared" si="12"/>
        <v>2.526950195375639</v>
      </c>
      <c r="E33" s="3">
        <f t="shared" si="1"/>
        <v>1796.7479601781324</v>
      </c>
      <c r="F33" s="3">
        <f t="shared" si="13"/>
        <v>2743.5446488347789</v>
      </c>
      <c r="G33" s="3">
        <f t="shared" si="14"/>
        <v>4540.2926090129113</v>
      </c>
      <c r="H33" s="3">
        <f t="shared" si="15"/>
        <v>59411.185585708488</v>
      </c>
      <c r="J33">
        <v>22</v>
      </c>
      <c r="K33">
        <f t="shared" si="16"/>
        <v>46</v>
      </c>
      <c r="L33" s="3">
        <f t="shared" si="2"/>
        <v>5000</v>
      </c>
      <c r="M33" s="10">
        <f t="shared" si="3"/>
        <v>2.526950195375639</v>
      </c>
      <c r="N33" s="3">
        <f t="shared" si="4"/>
        <v>1978.6697850832531</v>
      </c>
      <c r="O33" s="3">
        <f t="shared" si="8"/>
        <v>1978.6697850832531</v>
      </c>
      <c r="P33" s="3">
        <f t="shared" si="9"/>
        <v>3957.3395701665063</v>
      </c>
      <c r="Q33" s="3">
        <f t="shared" si="17"/>
        <v>43530.735271831567</v>
      </c>
      <c r="S33" s="12">
        <f t="shared" si="10"/>
        <v>136.48100638482219</v>
      </c>
    </row>
    <row r="34" spans="1:19">
      <c r="A34">
        <v>23</v>
      </c>
      <c r="B34">
        <f t="shared" si="11"/>
        <v>47</v>
      </c>
      <c r="C34" s="3">
        <f t="shared" si="0"/>
        <v>5000</v>
      </c>
      <c r="D34" s="10">
        <f t="shared" si="12"/>
        <v>2.4066192336910848</v>
      </c>
      <c r="E34" s="3">
        <f t="shared" si="1"/>
        <v>1796.7479601781324</v>
      </c>
      <c r="F34" s="3">
        <f t="shared" si="13"/>
        <v>2970.5592792854245</v>
      </c>
      <c r="G34" s="3">
        <f t="shared" si="14"/>
        <v>4767.3072394635565</v>
      </c>
      <c r="H34" s="3">
        <f t="shared" si="15"/>
        <v>64178.492825172041</v>
      </c>
      <c r="J34">
        <v>23</v>
      </c>
      <c r="K34">
        <f t="shared" si="16"/>
        <v>47</v>
      </c>
      <c r="L34" s="3">
        <f t="shared" si="2"/>
        <v>5000</v>
      </c>
      <c r="M34" s="10">
        <f t="shared" si="3"/>
        <v>2.4066192336910848</v>
      </c>
      <c r="N34" s="3">
        <f t="shared" si="4"/>
        <v>2077.6032743374158</v>
      </c>
      <c r="O34" s="3">
        <f t="shared" si="8"/>
        <v>2176.5367635915786</v>
      </c>
      <c r="P34" s="3">
        <f t="shared" si="9"/>
        <v>4254.1400379289944</v>
      </c>
      <c r="Q34" s="3">
        <f t="shared" si="17"/>
        <v>47784.875309760559</v>
      </c>
      <c r="S34" s="12">
        <f t="shared" si="10"/>
        <v>134.30712628031679</v>
      </c>
    </row>
    <row r="35" spans="1:19">
      <c r="A35">
        <v>24</v>
      </c>
      <c r="B35">
        <f t="shared" si="11"/>
        <v>48</v>
      </c>
      <c r="C35" s="3">
        <f t="shared" si="0"/>
        <v>5000</v>
      </c>
      <c r="D35" s="10">
        <f t="shared" si="12"/>
        <v>2.2920183178010332</v>
      </c>
      <c r="E35" s="3">
        <f t="shared" si="1"/>
        <v>1796.7479601781324</v>
      </c>
      <c r="F35" s="3">
        <f t="shared" si="13"/>
        <v>3208.9246412586022</v>
      </c>
      <c r="G35" s="3">
        <f t="shared" si="14"/>
        <v>5005.6726014367341</v>
      </c>
      <c r="H35" s="3">
        <f t="shared" si="15"/>
        <v>69184.165426608772</v>
      </c>
      <c r="J35">
        <v>24</v>
      </c>
      <c r="K35">
        <f t="shared" si="16"/>
        <v>48</v>
      </c>
      <c r="L35" s="3">
        <f t="shared" si="2"/>
        <v>5000</v>
      </c>
      <c r="M35" s="10">
        <f t="shared" si="3"/>
        <v>2.2920183178010332</v>
      </c>
      <c r="N35" s="3">
        <f t="shared" si="4"/>
        <v>2181.4834380542866</v>
      </c>
      <c r="O35" s="3">
        <f t="shared" si="8"/>
        <v>2389.2437654880282</v>
      </c>
      <c r="P35" s="3">
        <f t="shared" si="9"/>
        <v>4570.7272035423148</v>
      </c>
      <c r="Q35" s="3">
        <f t="shared" si="17"/>
        <v>52355.602513302874</v>
      </c>
      <c r="S35" s="12">
        <f t="shared" si="10"/>
        <v>132.14281204963689</v>
      </c>
    </row>
    <row r="36" spans="1:19">
      <c r="A36">
        <v>25</v>
      </c>
      <c r="B36">
        <f t="shared" si="11"/>
        <v>49</v>
      </c>
      <c r="C36" s="3">
        <f t="shared" si="0"/>
        <v>5000</v>
      </c>
      <c r="D36" s="10">
        <f t="shared" si="12"/>
        <v>2.182874588381936</v>
      </c>
      <c r="E36" s="3">
        <f t="shared" si="1"/>
        <v>1796.7479601781324</v>
      </c>
      <c r="F36" s="3">
        <f t="shared" si="13"/>
        <v>3459.2082713304389</v>
      </c>
      <c r="G36" s="3">
        <f t="shared" si="14"/>
        <v>5255.9562315085714</v>
      </c>
      <c r="H36" s="3">
        <f t="shared" si="15"/>
        <v>74440.121658117336</v>
      </c>
      <c r="J36">
        <v>25</v>
      </c>
      <c r="K36">
        <f t="shared" si="16"/>
        <v>49</v>
      </c>
      <c r="L36" s="3">
        <f t="shared" si="2"/>
        <v>5000</v>
      </c>
      <c r="M36" s="10">
        <f t="shared" si="3"/>
        <v>2.182874588381936</v>
      </c>
      <c r="N36" s="3">
        <f t="shared" si="4"/>
        <v>2290.5576099570012</v>
      </c>
      <c r="O36" s="3">
        <f t="shared" si="8"/>
        <v>2617.7801256651437</v>
      </c>
      <c r="P36" s="3">
        <f t="shared" si="9"/>
        <v>4908.3377356221445</v>
      </c>
      <c r="Q36" s="3">
        <f t="shared" si="17"/>
        <v>57263.940248925021</v>
      </c>
      <c r="S36" s="12">
        <f t="shared" si="10"/>
        <v>129.99475993885133</v>
      </c>
    </row>
    <row r="37" spans="1:19">
      <c r="A37">
        <v>26</v>
      </c>
      <c r="B37">
        <f t="shared" si="11"/>
        <v>50</v>
      </c>
      <c r="C37" s="3">
        <f t="shared" si="0"/>
        <v>5000</v>
      </c>
      <c r="D37" s="10">
        <f t="shared" si="12"/>
        <v>2.0789281794113679</v>
      </c>
      <c r="E37" s="3">
        <f t="shared" si="1"/>
        <v>1796.7479601781324</v>
      </c>
      <c r="F37" s="3">
        <f t="shared" si="13"/>
        <v>3722.0060829058671</v>
      </c>
      <c r="G37" s="3">
        <f t="shared" si="14"/>
        <v>5518.7540430839999</v>
      </c>
      <c r="H37" s="3">
        <f t="shared" si="15"/>
        <v>79958.875701201338</v>
      </c>
      <c r="J37">
        <v>26</v>
      </c>
      <c r="K37">
        <f t="shared" si="16"/>
        <v>50</v>
      </c>
      <c r="L37" s="3">
        <f t="shared" si="2"/>
        <v>5000</v>
      </c>
      <c r="M37" s="10">
        <f t="shared" si="3"/>
        <v>2.0789281794113679</v>
      </c>
      <c r="N37" s="3">
        <f t="shared" si="4"/>
        <v>2405.085490454851</v>
      </c>
      <c r="O37" s="3">
        <f t="shared" si="8"/>
        <v>2863.1970124462514</v>
      </c>
      <c r="P37" s="3">
        <f t="shared" si="9"/>
        <v>5268.2825029011019</v>
      </c>
      <c r="Q37" s="3">
        <f t="shared" si="17"/>
        <v>62532.222751826121</v>
      </c>
      <c r="S37" s="12">
        <f t="shared" si="10"/>
        <v>127.86827683790644</v>
      </c>
    </row>
    <row r="38" spans="1:19">
      <c r="A38">
        <v>27</v>
      </c>
      <c r="B38">
        <f t="shared" si="11"/>
        <v>51</v>
      </c>
      <c r="C38" s="3">
        <f t="shared" si="0"/>
        <v>5000</v>
      </c>
      <c r="D38" s="10">
        <f t="shared" si="12"/>
        <v>1.9799315994393973</v>
      </c>
      <c r="E38" s="3">
        <f t="shared" si="1"/>
        <v>1796.7479601781324</v>
      </c>
      <c r="F38" s="3">
        <f t="shared" si="13"/>
        <v>3997.9437850600671</v>
      </c>
      <c r="G38" s="3">
        <f t="shared" si="14"/>
        <v>5794.6917452381995</v>
      </c>
      <c r="H38" s="3">
        <f t="shared" si="15"/>
        <v>85753.567446439542</v>
      </c>
      <c r="J38">
        <v>27</v>
      </c>
      <c r="K38">
        <f t="shared" si="16"/>
        <v>51</v>
      </c>
      <c r="L38" s="3">
        <f t="shared" si="2"/>
        <v>5000</v>
      </c>
      <c r="M38" s="10">
        <f t="shared" si="3"/>
        <v>1.9799315994393973</v>
      </c>
      <c r="N38" s="3">
        <f t="shared" si="4"/>
        <v>2525.3397649775943</v>
      </c>
      <c r="O38" s="3">
        <f t="shared" si="8"/>
        <v>3126.611137591306</v>
      </c>
      <c r="P38" s="3">
        <f t="shared" si="9"/>
        <v>5651.9509025689003</v>
      </c>
      <c r="Q38" s="3">
        <f t="shared" si="17"/>
        <v>68184.173654395025</v>
      </c>
      <c r="S38" s="12">
        <f t="shared" si="10"/>
        <v>125.76755403841729</v>
      </c>
    </row>
    <row r="39" spans="1:19">
      <c r="A39">
        <v>28</v>
      </c>
      <c r="B39">
        <f t="shared" si="11"/>
        <v>52</v>
      </c>
      <c r="C39" s="3">
        <f t="shared" si="0"/>
        <v>5000</v>
      </c>
      <c r="D39" s="10">
        <f t="shared" si="12"/>
        <v>1.885649142323236</v>
      </c>
      <c r="E39" s="3">
        <f t="shared" si="1"/>
        <v>1796.7479601781324</v>
      </c>
      <c r="F39" s="3">
        <f t="shared" si="13"/>
        <v>4287.6783723219769</v>
      </c>
      <c r="G39" s="3">
        <f t="shared" si="14"/>
        <v>6084.4263325001093</v>
      </c>
      <c r="H39" s="3">
        <f t="shared" si="15"/>
        <v>91837.99377893965</v>
      </c>
      <c r="J39">
        <v>28</v>
      </c>
      <c r="K39">
        <f t="shared" si="16"/>
        <v>52</v>
      </c>
      <c r="L39" s="3">
        <f t="shared" si="2"/>
        <v>5000</v>
      </c>
      <c r="M39" s="10">
        <f t="shared" si="3"/>
        <v>1.885649142323236</v>
      </c>
      <c r="N39" s="3">
        <f t="shared" si="4"/>
        <v>2651.6067532264733</v>
      </c>
      <c r="O39" s="3">
        <f t="shared" si="8"/>
        <v>3409.2086827197513</v>
      </c>
      <c r="P39" s="3">
        <f t="shared" si="9"/>
        <v>6060.8154359462242</v>
      </c>
      <c r="Q39" s="3">
        <f t="shared" si="17"/>
        <v>74244.989090341245</v>
      </c>
      <c r="S39" s="12">
        <f t="shared" si="10"/>
        <v>123.69588157281733</v>
      </c>
    </row>
    <row r="40" spans="1:19">
      <c r="A40">
        <v>29</v>
      </c>
      <c r="B40">
        <f t="shared" si="11"/>
        <v>53</v>
      </c>
      <c r="C40" s="3">
        <f t="shared" si="0"/>
        <v>5000</v>
      </c>
      <c r="D40" s="10">
        <f t="shared" si="12"/>
        <v>1.7958563260221292</v>
      </c>
      <c r="E40" s="3">
        <f t="shared" si="1"/>
        <v>1796.7479601781324</v>
      </c>
      <c r="F40" s="3">
        <f t="shared" si="13"/>
        <v>4591.8996889469827</v>
      </c>
      <c r="G40" s="3">
        <f t="shared" si="14"/>
        <v>6388.6476491251151</v>
      </c>
      <c r="H40" s="3">
        <f t="shared" si="15"/>
        <v>98226.641428064759</v>
      </c>
      <c r="J40">
        <v>29</v>
      </c>
      <c r="K40">
        <f t="shared" si="16"/>
        <v>53</v>
      </c>
      <c r="L40" s="3">
        <f t="shared" si="2"/>
        <v>5000</v>
      </c>
      <c r="M40" s="10">
        <f t="shared" si="3"/>
        <v>1.7958563260221292</v>
      </c>
      <c r="N40" s="3">
        <f t="shared" si="4"/>
        <v>2784.1870908877977</v>
      </c>
      <c r="O40" s="3">
        <f t="shared" si="8"/>
        <v>3712.2494545170625</v>
      </c>
      <c r="P40" s="3">
        <f t="shared" si="9"/>
        <v>6496.4365454048602</v>
      </c>
      <c r="Q40" s="3">
        <f t="shared" si="17"/>
        <v>80741.425635746098</v>
      </c>
      <c r="S40" s="12">
        <f t="shared" si="10"/>
        <v>121.65581751206724</v>
      </c>
    </row>
    <row r="41" spans="1:19">
      <c r="A41">
        <v>30</v>
      </c>
      <c r="B41">
        <f t="shared" si="11"/>
        <v>54</v>
      </c>
      <c r="C41" s="3">
        <f t="shared" si="0"/>
        <v>5000</v>
      </c>
      <c r="D41" s="10">
        <f t="shared" si="12"/>
        <v>1.7103393581163138</v>
      </c>
      <c r="E41" s="3">
        <f t="shared" si="1"/>
        <v>1796.7479601781324</v>
      </c>
      <c r="F41" s="3">
        <f t="shared" si="13"/>
        <v>4911.3320714032379</v>
      </c>
      <c r="G41" s="3">
        <f t="shared" si="14"/>
        <v>6708.0800315813703</v>
      </c>
      <c r="H41" s="3">
        <f t="shared" si="15"/>
        <v>104934.72145964613</v>
      </c>
      <c r="J41">
        <v>30</v>
      </c>
      <c r="K41">
        <f t="shared" si="16"/>
        <v>54</v>
      </c>
      <c r="L41" s="3">
        <f t="shared" si="2"/>
        <v>5000</v>
      </c>
      <c r="M41" s="10">
        <f t="shared" si="3"/>
        <v>1.7103393581163138</v>
      </c>
      <c r="N41" s="3">
        <f t="shared" si="4"/>
        <v>2923.3964454321872</v>
      </c>
      <c r="O41" s="3">
        <f t="shared" si="8"/>
        <v>4037.071281787305</v>
      </c>
      <c r="P41" s="3">
        <f t="shared" si="9"/>
        <v>6960.4677272194922</v>
      </c>
      <c r="Q41" s="3">
        <f t="shared" si="17"/>
        <v>87701.893362965595</v>
      </c>
      <c r="S41" s="12">
        <f t="shared" si="10"/>
        <v>119.64932276360358</v>
      </c>
    </row>
    <row r="42" spans="1:19">
      <c r="A42">
        <v>31</v>
      </c>
      <c r="B42">
        <f t="shared" si="11"/>
        <v>55</v>
      </c>
      <c r="C42" s="3">
        <f t="shared" si="0"/>
        <v>5000</v>
      </c>
      <c r="D42" s="10">
        <f t="shared" si="12"/>
        <v>1.6288946267774416</v>
      </c>
      <c r="E42" s="3">
        <f t="shared" si="1"/>
        <v>1796.7479601781324</v>
      </c>
      <c r="F42" s="3">
        <f t="shared" si="13"/>
        <v>5246.7360729823067</v>
      </c>
      <c r="G42" s="3">
        <f t="shared" si="14"/>
        <v>7043.4840331604391</v>
      </c>
      <c r="H42" s="3">
        <f t="shared" si="15"/>
        <v>111978.20549280656</v>
      </c>
      <c r="J42">
        <v>31</v>
      </c>
      <c r="K42">
        <f t="shared" si="16"/>
        <v>55</v>
      </c>
      <c r="L42" s="3">
        <f t="shared" si="2"/>
        <v>5000</v>
      </c>
      <c r="M42" s="10">
        <f t="shared" si="3"/>
        <v>1.6288946267774416</v>
      </c>
      <c r="N42" s="3">
        <f t="shared" si="4"/>
        <v>3069.5662677037967</v>
      </c>
      <c r="O42" s="3">
        <f t="shared" si="8"/>
        <v>4385.0946681482801</v>
      </c>
      <c r="P42" s="3">
        <f t="shared" si="9"/>
        <v>7454.6609358520764</v>
      </c>
      <c r="Q42" s="3">
        <f t="shared" si="17"/>
        <v>95156.554298817675</v>
      </c>
      <c r="S42" s="12">
        <f t="shared" si="10"/>
        <v>117.6778691892986</v>
      </c>
    </row>
    <row r="43" spans="1:19">
      <c r="A43">
        <v>32</v>
      </c>
      <c r="B43">
        <f t="shared" si="11"/>
        <v>56</v>
      </c>
      <c r="C43" s="3">
        <f t="shared" si="0"/>
        <v>5000</v>
      </c>
      <c r="D43" s="10">
        <f t="shared" si="12"/>
        <v>1.5513282159785158</v>
      </c>
      <c r="E43" s="3">
        <f t="shared" si="1"/>
        <v>1796.7479601781324</v>
      </c>
      <c r="F43" s="3">
        <f t="shared" si="13"/>
        <v>5598.9102746403287</v>
      </c>
      <c r="G43" s="3">
        <f t="shared" si="14"/>
        <v>7395.6582348184611</v>
      </c>
      <c r="H43" s="3">
        <f t="shared" si="15"/>
        <v>119373.86372762502</v>
      </c>
      <c r="J43">
        <v>32</v>
      </c>
      <c r="K43">
        <f t="shared" si="16"/>
        <v>56</v>
      </c>
      <c r="L43" s="3">
        <f t="shared" si="2"/>
        <v>5000</v>
      </c>
      <c r="M43" s="10">
        <f t="shared" si="3"/>
        <v>1.5513282159785158</v>
      </c>
      <c r="N43" s="3">
        <f t="shared" si="4"/>
        <v>3223.0445810889864</v>
      </c>
      <c r="O43" s="3">
        <f t="shared" si="8"/>
        <v>4757.8277149408841</v>
      </c>
      <c r="P43" s="3">
        <f t="shared" si="9"/>
        <v>7980.872296029871</v>
      </c>
      <c r="Q43" s="3">
        <f t="shared" si="17"/>
        <v>103137.42659484755</v>
      </c>
      <c r="S43" s="12">
        <f t="shared" si="10"/>
        <v>115.74252690689937</v>
      </c>
    </row>
    <row r="44" spans="1:19">
      <c r="A44">
        <v>33</v>
      </c>
      <c r="B44">
        <f t="shared" si="11"/>
        <v>57</v>
      </c>
      <c r="C44" s="3">
        <f t="shared" si="0"/>
        <v>5000</v>
      </c>
      <c r="D44" s="10">
        <f t="shared" si="12"/>
        <v>1.4774554437890626</v>
      </c>
      <c r="E44" s="3">
        <f t="shared" si="1"/>
        <v>1796.7479601781324</v>
      </c>
      <c r="F44" s="3">
        <f t="shared" si="13"/>
        <v>5968.6931863812515</v>
      </c>
      <c r="G44" s="3">
        <f t="shared" si="14"/>
        <v>7765.4411465593839</v>
      </c>
      <c r="H44" s="3">
        <f t="shared" si="15"/>
        <v>127139.30487418441</v>
      </c>
      <c r="J44">
        <v>33</v>
      </c>
      <c r="K44">
        <f t="shared" si="16"/>
        <v>57</v>
      </c>
      <c r="L44" s="3">
        <f t="shared" si="2"/>
        <v>5000</v>
      </c>
      <c r="M44" s="10">
        <f t="shared" si="3"/>
        <v>1.4774554437890626</v>
      </c>
      <c r="N44" s="3">
        <f t="shared" si="4"/>
        <v>3384.1968101434359</v>
      </c>
      <c r="O44" s="3">
        <f t="shared" si="8"/>
        <v>5156.8713297423783</v>
      </c>
      <c r="P44" s="3">
        <f t="shared" si="9"/>
        <v>8541.0681398858142</v>
      </c>
      <c r="Q44" s="3">
        <f t="shared" si="17"/>
        <v>111678.49473473337</v>
      </c>
      <c r="S44" s="12">
        <f t="shared" si="10"/>
        <v>113.84403521570975</v>
      </c>
    </row>
    <row r="45" spans="1:19">
      <c r="A45">
        <v>34</v>
      </c>
      <c r="B45">
        <f t="shared" si="11"/>
        <v>58</v>
      </c>
      <c r="C45" s="3">
        <f t="shared" si="0"/>
        <v>5000</v>
      </c>
      <c r="D45" s="10">
        <f t="shared" si="12"/>
        <v>1.4071004226562502</v>
      </c>
      <c r="E45" s="3">
        <f t="shared" si="1"/>
        <v>1796.7479601781324</v>
      </c>
      <c r="F45" s="3">
        <f t="shared" si="13"/>
        <v>6356.9652437092209</v>
      </c>
      <c r="G45" s="3">
        <f t="shared" si="14"/>
        <v>8153.7132038873533</v>
      </c>
      <c r="H45" s="3">
        <f t="shared" si="15"/>
        <v>135293.01807807176</v>
      </c>
      <c r="J45">
        <v>34</v>
      </c>
      <c r="K45">
        <f t="shared" si="16"/>
        <v>58</v>
      </c>
      <c r="L45" s="3">
        <f t="shared" si="2"/>
        <v>5000</v>
      </c>
      <c r="M45" s="10">
        <f t="shared" si="3"/>
        <v>1.4071004226562502</v>
      </c>
      <c r="N45" s="3">
        <f t="shared" si="4"/>
        <v>3553.4066506506074</v>
      </c>
      <c r="O45" s="3">
        <f t="shared" si="8"/>
        <v>5583.9247367366688</v>
      </c>
      <c r="P45" s="3">
        <f t="shared" si="9"/>
        <v>9137.3313873872758</v>
      </c>
      <c r="Q45" s="3">
        <f t="shared" si="17"/>
        <v>120815.82612212063</v>
      </c>
      <c r="S45" s="12">
        <f t="shared" si="10"/>
        <v>111.98286054123206</v>
      </c>
    </row>
    <row r="46" spans="1:19">
      <c r="A46">
        <v>35</v>
      </c>
      <c r="B46">
        <f t="shared" si="11"/>
        <v>59</v>
      </c>
      <c r="C46" s="3">
        <f t="shared" si="0"/>
        <v>5000</v>
      </c>
      <c r="D46" s="10">
        <f t="shared" si="12"/>
        <v>1.340095640625</v>
      </c>
      <c r="E46" s="3">
        <f t="shared" si="1"/>
        <v>1796.7479601781324</v>
      </c>
      <c r="F46" s="3">
        <f t="shared" si="13"/>
        <v>6764.6509039035882</v>
      </c>
      <c r="G46" s="3">
        <f t="shared" si="14"/>
        <v>8561.3988640817206</v>
      </c>
      <c r="H46" s="3">
        <f t="shared" si="15"/>
        <v>143854.41694215348</v>
      </c>
      <c r="J46">
        <v>35</v>
      </c>
      <c r="K46">
        <f t="shared" si="16"/>
        <v>59</v>
      </c>
      <c r="L46" s="3">
        <f t="shared" si="2"/>
        <v>5000</v>
      </c>
      <c r="M46" s="10">
        <f t="shared" si="3"/>
        <v>1.340095640625</v>
      </c>
      <c r="N46" s="3">
        <f t="shared" si="4"/>
        <v>3731.0769831831385</v>
      </c>
      <c r="O46" s="3">
        <f t="shared" si="8"/>
        <v>6040.7913061060317</v>
      </c>
      <c r="P46" s="3">
        <f t="shared" si="9"/>
        <v>9771.8682892891702</v>
      </c>
      <c r="Q46" s="3">
        <f t="shared" si="17"/>
        <v>130587.6944114098</v>
      </c>
      <c r="S46" s="12">
        <f t="shared" si="10"/>
        <v>110.1592440164749</v>
      </c>
    </row>
    <row r="47" spans="1:19">
      <c r="A47">
        <v>36</v>
      </c>
      <c r="B47">
        <f t="shared" si="11"/>
        <v>60</v>
      </c>
      <c r="C47" s="3">
        <f t="shared" si="0"/>
        <v>5000</v>
      </c>
      <c r="D47" s="10">
        <f t="shared" si="12"/>
        <v>1.2762815625000001</v>
      </c>
      <c r="E47" s="3">
        <f t="shared" si="1"/>
        <v>1796.7479601781324</v>
      </c>
      <c r="F47" s="3">
        <f t="shared" si="13"/>
        <v>7192.7208471076738</v>
      </c>
      <c r="G47" s="3">
        <f t="shared" si="14"/>
        <v>8989.4688072858062</v>
      </c>
      <c r="H47" s="3">
        <f t="shared" si="15"/>
        <v>152843.88574943927</v>
      </c>
      <c r="J47">
        <v>36</v>
      </c>
      <c r="K47">
        <f t="shared" si="16"/>
        <v>60</v>
      </c>
      <c r="L47" s="3">
        <f t="shared" si="2"/>
        <v>5000</v>
      </c>
      <c r="M47" s="10">
        <f t="shared" si="3"/>
        <v>1.2762815625000001</v>
      </c>
      <c r="N47" s="3">
        <f t="shared" si="4"/>
        <v>3917.6308323422945</v>
      </c>
      <c r="O47" s="3">
        <f t="shared" si="8"/>
        <v>6529.3847205704906</v>
      </c>
      <c r="P47" s="3">
        <f t="shared" si="9"/>
        <v>10447.015552912784</v>
      </c>
      <c r="Q47" s="3">
        <f t="shared" si="17"/>
        <v>141034.7099643226</v>
      </c>
      <c r="S47" s="12">
        <f t="shared" si="10"/>
        <v>108.37324073492549</v>
      </c>
    </row>
    <row r="48" spans="1:19">
      <c r="A48">
        <v>37</v>
      </c>
      <c r="B48">
        <f t="shared" si="11"/>
        <v>61</v>
      </c>
      <c r="C48" s="3">
        <f t="shared" si="0"/>
        <v>5000</v>
      </c>
      <c r="D48" s="10">
        <f t="shared" si="12"/>
        <v>1.21550625</v>
      </c>
      <c r="E48" s="3">
        <f t="shared" si="1"/>
        <v>1796.7479601781324</v>
      </c>
      <c r="F48" s="3">
        <f t="shared" si="13"/>
        <v>7642.1942874719643</v>
      </c>
      <c r="G48" s="3">
        <f t="shared" si="14"/>
        <v>9438.9422476500968</v>
      </c>
      <c r="H48" s="3">
        <f t="shared" si="15"/>
        <v>162282.82799708936</v>
      </c>
      <c r="J48">
        <v>37</v>
      </c>
      <c r="K48">
        <f t="shared" si="16"/>
        <v>61</v>
      </c>
      <c r="L48" s="3">
        <f t="shared" si="2"/>
        <v>5000</v>
      </c>
      <c r="M48" s="10">
        <f t="shared" si="3"/>
        <v>1.21550625</v>
      </c>
      <c r="N48" s="3">
        <f t="shared" si="4"/>
        <v>4113.5123739594101</v>
      </c>
      <c r="O48" s="3">
        <f t="shared" si="8"/>
        <v>7051.7354982161305</v>
      </c>
      <c r="P48" s="3">
        <f t="shared" si="9"/>
        <v>11165.24787217554</v>
      </c>
      <c r="Q48" s="3">
        <f t="shared" si="17"/>
        <v>152199.95783649813</v>
      </c>
      <c r="S48" s="12">
        <f t="shared" si="10"/>
        <v>106.62475226926333</v>
      </c>
    </row>
    <row r="49" spans="1:19">
      <c r="A49">
        <v>38</v>
      </c>
      <c r="B49">
        <f t="shared" si="11"/>
        <v>62</v>
      </c>
      <c r="C49" s="3">
        <f t="shared" si="0"/>
        <v>5000</v>
      </c>
      <c r="D49" s="10">
        <f t="shared" si="12"/>
        <v>1.1576250000000001</v>
      </c>
      <c r="E49" s="3">
        <f t="shared" si="1"/>
        <v>1796.7479601781324</v>
      </c>
      <c r="F49" s="3">
        <f t="shared" si="13"/>
        <v>8114.1413998544685</v>
      </c>
      <c r="G49" s="3">
        <f t="shared" si="14"/>
        <v>9910.889360032601</v>
      </c>
      <c r="H49" s="3">
        <f t="shared" si="15"/>
        <v>172193.71735712196</v>
      </c>
      <c r="J49">
        <v>38</v>
      </c>
      <c r="K49">
        <f t="shared" si="16"/>
        <v>62</v>
      </c>
      <c r="L49" s="3">
        <f t="shared" si="2"/>
        <v>5000</v>
      </c>
      <c r="M49" s="10">
        <f t="shared" si="3"/>
        <v>1.1576250000000001</v>
      </c>
      <c r="N49" s="3">
        <f t="shared" si="4"/>
        <v>4319.1879926573802</v>
      </c>
      <c r="O49" s="3">
        <f t="shared" si="8"/>
        <v>7609.9978918249071</v>
      </c>
      <c r="P49" s="3">
        <f t="shared" si="9"/>
        <v>11929.185884482287</v>
      </c>
      <c r="Q49" s="3">
        <f t="shared" si="17"/>
        <v>164129.14372098041</v>
      </c>
      <c r="S49" s="12">
        <f t="shared" si="10"/>
        <v>104.91355371344125</v>
      </c>
    </row>
    <row r="50" spans="1:19">
      <c r="A50">
        <v>39</v>
      </c>
      <c r="B50">
        <f t="shared" si="11"/>
        <v>63</v>
      </c>
      <c r="C50" s="3">
        <f t="shared" si="0"/>
        <v>5000</v>
      </c>
      <c r="D50" s="10">
        <f t="shared" si="12"/>
        <v>1.1025</v>
      </c>
      <c r="E50" s="3">
        <f t="shared" si="1"/>
        <v>1796.7479601781324</v>
      </c>
      <c r="F50" s="3">
        <f t="shared" si="13"/>
        <v>8609.6858678560984</v>
      </c>
      <c r="G50" s="3">
        <f t="shared" si="14"/>
        <v>10406.433828034231</v>
      </c>
      <c r="H50" s="3">
        <f t="shared" si="15"/>
        <v>182600.1511851562</v>
      </c>
      <c r="J50">
        <v>39</v>
      </c>
      <c r="K50">
        <f t="shared" si="16"/>
        <v>63</v>
      </c>
      <c r="L50" s="3">
        <f t="shared" si="2"/>
        <v>5000</v>
      </c>
      <c r="M50" s="10">
        <f t="shared" si="3"/>
        <v>1.1025</v>
      </c>
      <c r="N50" s="3">
        <f t="shared" si="4"/>
        <v>4535.1473922902496</v>
      </c>
      <c r="O50" s="3">
        <f t="shared" si="8"/>
        <v>8206.4571860490214</v>
      </c>
      <c r="P50" s="3">
        <f t="shared" si="9"/>
        <v>12741.604578339271</v>
      </c>
      <c r="Q50" s="3">
        <f t="shared" si="17"/>
        <v>176870.74829931968</v>
      </c>
      <c r="S50" s="12">
        <f t="shared" si="10"/>
        <v>103.23931624699219</v>
      </c>
    </row>
    <row r="51" spans="1:19">
      <c r="A51">
        <v>40</v>
      </c>
      <c r="B51">
        <f t="shared" si="11"/>
        <v>64</v>
      </c>
      <c r="C51" s="3">
        <f t="shared" si="0"/>
        <v>5000</v>
      </c>
      <c r="D51" s="10">
        <f t="shared" si="12"/>
        <v>1.05</v>
      </c>
      <c r="E51" s="3">
        <f t="shared" si="1"/>
        <v>1796.7479601781324</v>
      </c>
      <c r="F51" s="3">
        <f t="shared" si="13"/>
        <v>9130.0075592578105</v>
      </c>
      <c r="G51" s="3">
        <f t="shared" si="14"/>
        <v>10926.755519435943</v>
      </c>
      <c r="H51" s="3">
        <f t="shared" si="15"/>
        <v>193526.90670459214</v>
      </c>
      <c r="J51">
        <v>40</v>
      </c>
      <c r="K51">
        <f t="shared" si="16"/>
        <v>64</v>
      </c>
      <c r="L51" s="3">
        <f t="shared" si="2"/>
        <v>5000</v>
      </c>
      <c r="M51" s="10">
        <f t="shared" si="3"/>
        <v>1.05</v>
      </c>
      <c r="N51" s="3">
        <f t="shared" si="4"/>
        <v>4761.9047619047615</v>
      </c>
      <c r="O51" s="3">
        <f t="shared" si="8"/>
        <v>8843.5374149659838</v>
      </c>
      <c r="P51" s="3">
        <f t="shared" si="9"/>
        <v>13605.442176870745</v>
      </c>
      <c r="Q51" s="3">
        <f t="shared" si="17"/>
        <v>190476.19047619042</v>
      </c>
      <c r="S51" s="12">
        <f t="shared" si="10"/>
        <v>101.60162601991091</v>
      </c>
    </row>
    <row r="52" spans="1:19">
      <c r="A52">
        <v>41</v>
      </c>
      <c r="B52">
        <f t="shared" ref="B52" si="18">B51+1</f>
        <v>65</v>
      </c>
      <c r="C52" s="3">
        <f t="shared" ref="C52" si="19">IF(A52&lt;=D$5,D$6,0)</f>
        <v>5000</v>
      </c>
      <c r="D52" s="10">
        <f t="shared" si="12"/>
        <v>1</v>
      </c>
      <c r="E52" s="3">
        <f t="shared" si="1"/>
        <v>1796.7479601781324</v>
      </c>
      <c r="F52" s="3">
        <f t="shared" si="13"/>
        <v>9676.3453352296074</v>
      </c>
      <c r="G52" s="3">
        <f t="shared" si="14"/>
        <v>11473.09329540774</v>
      </c>
      <c r="H52" s="3">
        <f t="shared" si="15"/>
        <v>204999.99999999988</v>
      </c>
      <c r="J52">
        <v>41</v>
      </c>
      <c r="K52">
        <f t="shared" ref="K52" si="20">K51+1</f>
        <v>65</v>
      </c>
      <c r="L52" s="3">
        <f t="shared" ref="L52" si="21">IF(J52&lt;=M$5,M$6,0)</f>
        <v>5000</v>
      </c>
      <c r="M52" s="10">
        <f t="shared" ref="M52" si="22">IF(J52&lt;=M$5,N$7^(M$5-J52),0)</f>
        <v>1</v>
      </c>
      <c r="N52" s="3">
        <f t="shared" ref="N52" si="23">IF(J52&lt;=M$5,L52/M52,0)</f>
        <v>5000</v>
      </c>
      <c r="O52" s="3">
        <f t="shared" ref="O52" si="24">IF(J52&lt;=M$5,Q51*M$7,0)</f>
        <v>9523.8095238095211</v>
      </c>
      <c r="P52" s="3">
        <f t="shared" ref="P52" si="25">N52+O52</f>
        <v>14523.809523809521</v>
      </c>
      <c r="Q52" s="3">
        <f t="shared" ref="Q52" si="26">Q51+P52</f>
        <v>204999.99999999994</v>
      </c>
      <c r="S52" s="12">
        <f t="shared" si="10"/>
        <v>99.999999999999972</v>
      </c>
    </row>
    <row r="53" spans="1:19" ht="16" thickBot="1">
      <c r="C53" s="4">
        <f>SUM(C12:C52)</f>
        <v>205000</v>
      </c>
      <c r="D53" s="11">
        <f>SUM(D12:D52)</f>
        <v>114.09502308808854</v>
      </c>
      <c r="E53" s="4">
        <f>SUM(E12:E52)</f>
        <v>70073.17044694713</v>
      </c>
      <c r="F53" s="4">
        <f>SUM(F12:F52)</f>
        <v>134926.82955305275</v>
      </c>
      <c r="G53" s="4">
        <f>SUM(G12:G52)</f>
        <v>204999.99999999988</v>
      </c>
      <c r="H53" s="5"/>
      <c r="L53" s="4">
        <f>SUM(L12:L52)</f>
        <v>205000</v>
      </c>
      <c r="M53" s="11">
        <f>SUM(M12:M52)</f>
        <v>127.83976295461761</v>
      </c>
      <c r="N53" s="4">
        <f>SUM(N12:N52)</f>
        <v>90795.431769972216</v>
      </c>
      <c r="O53" s="4">
        <f>SUM(O12:O52)</f>
        <v>114204.5682300278</v>
      </c>
      <c r="P53" s="4">
        <f>SUM(P12:P52)</f>
        <v>204999.99999999994</v>
      </c>
      <c r="Q53" s="5"/>
    </row>
    <row r="54" spans="1:19" ht="16" thickTop="1">
      <c r="E54" s="8" t="s">
        <v>15</v>
      </c>
      <c r="F54" s="9">
        <f>E53+F53</f>
        <v>204999.99999999988</v>
      </c>
      <c r="G54" s="8" t="str">
        <f>IF(ABS(F54-G53)&lt;1,"ok","check")</f>
        <v>ok</v>
      </c>
      <c r="N54" s="8" t="s">
        <v>15</v>
      </c>
      <c r="O54" s="9">
        <f>N53+O53</f>
        <v>205000</v>
      </c>
      <c r="P54" s="8" t="str">
        <f>IF(ABS(O54-P53)&lt;1,"ok","check")</f>
        <v>ok</v>
      </c>
    </row>
  </sheetData>
  <sheetProtection algorithmName="SHA-512" hashValue="cGBn8DWG/ebvdoKNLUJDGnrGF7LfNMmuWtRrDAQ66sqMzN7s4JkAK+4RW//F/EYhcFlNrc+sd3BIc36mlxB6YQ==" saltValue="tZp3I8i/NfR6qcA8aU1Q2g==" spinCount="100000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8" sqref="Q8"/>
    </sheetView>
  </sheetViews>
  <sheetFormatPr baseColWidth="10" defaultRowHeight="15" x14ac:dyDescent="0"/>
  <sheetData/>
  <sheetProtection algorithmName="SHA-512" hashValue="OdM13F2yWmeQIgdoKLn4PqqD/SgBBF1T2Rupjg55A8df/jKJ/h26Fx9VJ8J1xt88XTukS9DSLPfJ3q4Y/mPueA==" saltValue="LwthjPu8FHjsMzVVQf3VDA==" spinCount="100000" sheet="1" objects="1" scenarios="1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A7" workbookViewId="0">
      <selection activeCell="O20" sqref="O20"/>
    </sheetView>
  </sheetViews>
  <sheetFormatPr baseColWidth="10" defaultRowHeight="15" x14ac:dyDescent="0"/>
  <cols>
    <col min="1" max="1" width="4.75" customWidth="1"/>
    <col min="2" max="2" width="5.75" customWidth="1"/>
    <col min="3" max="3" width="10.75" customWidth="1"/>
    <col min="4" max="4" width="9" hidden="1" customWidth="1"/>
    <col min="5" max="8" width="10.75" customWidth="1"/>
    <col min="9" max="9" width="2.25" customWidth="1"/>
    <col min="10" max="10" width="4.75" customWidth="1"/>
    <col min="11" max="11" width="5.75" customWidth="1"/>
    <col min="12" max="12" width="10.75" customWidth="1"/>
    <col min="13" max="13" width="9.75" hidden="1" customWidth="1"/>
    <col min="14" max="17" width="10.75" customWidth="1"/>
    <col min="18" max="18" width="2.125" customWidth="1"/>
    <col min="19" max="19" width="11.625" customWidth="1"/>
  </cols>
  <sheetData>
    <row r="1" spans="1:19" ht="21">
      <c r="A1" s="6" t="s">
        <v>5</v>
      </c>
      <c r="J1" s="6" t="s">
        <v>6</v>
      </c>
    </row>
    <row r="2" spans="1:19">
      <c r="E2" t="s">
        <v>14</v>
      </c>
      <c r="N2" t="s">
        <v>30</v>
      </c>
    </row>
    <row r="3" spans="1:19">
      <c r="A3" t="s">
        <v>31</v>
      </c>
      <c r="E3">
        <v>25</v>
      </c>
      <c r="J3" t="s">
        <v>31</v>
      </c>
      <c r="N3">
        <f>E3</f>
        <v>25</v>
      </c>
    </row>
    <row r="4" spans="1:19">
      <c r="A4" t="s">
        <v>13</v>
      </c>
      <c r="E4">
        <f>MAX(E3,27)</f>
        <v>27</v>
      </c>
      <c r="J4" t="s">
        <v>13</v>
      </c>
      <c r="N4">
        <f>N3</f>
        <v>25</v>
      </c>
    </row>
    <row r="5" spans="1:19">
      <c r="A5" t="s">
        <v>12</v>
      </c>
      <c r="E5">
        <f>65-E3+1</f>
        <v>41</v>
      </c>
      <c r="J5" t="s">
        <v>1</v>
      </c>
      <c r="N5">
        <f>E5</f>
        <v>41</v>
      </c>
    </row>
    <row r="6" spans="1:19">
      <c r="A6" t="s">
        <v>2</v>
      </c>
      <c r="E6" s="3">
        <v>5000</v>
      </c>
      <c r="J6" t="s">
        <v>2</v>
      </c>
      <c r="N6" s="3">
        <f>E6</f>
        <v>5000</v>
      </c>
    </row>
    <row r="7" spans="1:19">
      <c r="A7" t="s">
        <v>3</v>
      </c>
      <c r="E7" s="1">
        <v>0.05</v>
      </c>
      <c r="F7" s="2">
        <f>(1+E7)</f>
        <v>1.05</v>
      </c>
      <c r="J7" t="s">
        <v>3</v>
      </c>
      <c r="N7" s="1">
        <f>E7</f>
        <v>0.05</v>
      </c>
      <c r="O7" s="2">
        <f>F7</f>
        <v>1.05</v>
      </c>
    </row>
    <row r="8" spans="1:19">
      <c r="D8" s="1"/>
      <c r="E8" s="2"/>
      <c r="M8" s="1"/>
      <c r="N8" s="2"/>
    </row>
    <row r="9" spans="1:19" ht="21">
      <c r="A9" s="6" t="s">
        <v>5</v>
      </c>
      <c r="J9" s="6" t="s">
        <v>16</v>
      </c>
      <c r="S9" s="14" t="s">
        <v>20</v>
      </c>
    </row>
    <row r="10" spans="1:19" s="7" customFormat="1" ht="30">
      <c r="A10" s="7" t="s">
        <v>0</v>
      </c>
      <c r="B10" s="7" t="s">
        <v>11</v>
      </c>
      <c r="C10" s="7" t="s">
        <v>10</v>
      </c>
      <c r="D10" s="7" t="s">
        <v>4</v>
      </c>
      <c r="E10" s="7" t="s">
        <v>7</v>
      </c>
      <c r="F10" s="7" t="s">
        <v>8</v>
      </c>
      <c r="G10" s="7" t="s">
        <v>9</v>
      </c>
      <c r="H10" s="7" t="s">
        <v>18</v>
      </c>
      <c r="J10" s="7" t="s">
        <v>0</v>
      </c>
      <c r="K10" s="7" t="s">
        <v>11</v>
      </c>
      <c r="L10" s="7" t="s">
        <v>10</v>
      </c>
      <c r="M10" s="7" t="s">
        <v>4</v>
      </c>
      <c r="N10" s="7" t="s">
        <v>7</v>
      </c>
      <c r="O10" s="7" t="s">
        <v>8</v>
      </c>
      <c r="P10" s="7" t="s">
        <v>9</v>
      </c>
      <c r="Q10" s="7" t="s">
        <v>19</v>
      </c>
      <c r="S10" s="13" t="s">
        <v>17</v>
      </c>
    </row>
    <row r="11" spans="1:19" s="7" customFormat="1">
      <c r="E11" s="13" t="s">
        <v>21</v>
      </c>
      <c r="F11" s="13" t="s">
        <v>22</v>
      </c>
      <c r="G11" s="13" t="s">
        <v>23</v>
      </c>
      <c r="H11" s="13" t="s">
        <v>24</v>
      </c>
      <c r="N11" s="13" t="s">
        <v>25</v>
      </c>
      <c r="O11" s="13" t="s">
        <v>26</v>
      </c>
      <c r="P11" s="13" t="s">
        <v>27</v>
      </c>
      <c r="Q11" s="13" t="s">
        <v>28</v>
      </c>
      <c r="S11" s="13" t="s">
        <v>29</v>
      </c>
    </row>
    <row r="12" spans="1:19">
      <c r="A12">
        <v>1</v>
      </c>
      <c r="B12">
        <f>E3</f>
        <v>25</v>
      </c>
      <c r="C12" s="3">
        <f t="shared" ref="C12:C52" si="0">IF(A12&lt;=E$5,E$6,0)</f>
        <v>5000</v>
      </c>
      <c r="D12" s="10">
        <f t="shared" ref="D12:D52" si="1">IF(AND((B12&gt;=$E$4),(A12&lt;=E$5)),F$7^(E$5-A12),0)</f>
        <v>0</v>
      </c>
      <c r="E12" s="3">
        <f t="shared" ref="E12:E52" si="2">IF(AND((B12&gt;=$E$4),(A12&lt;=E$5)),C$53/D$53,0)</f>
        <v>0</v>
      </c>
      <c r="F12" s="3">
        <v>0</v>
      </c>
      <c r="G12" s="3">
        <f>E12+F12</f>
        <v>0</v>
      </c>
      <c r="H12" s="3">
        <f>G12</f>
        <v>0</v>
      </c>
      <c r="J12">
        <v>1</v>
      </c>
      <c r="K12">
        <f>E3</f>
        <v>25</v>
      </c>
      <c r="L12" s="3">
        <f t="shared" ref="L12:L52" si="3">IF(J12&lt;=N$5,N$6,0)</f>
        <v>5000</v>
      </c>
      <c r="M12" s="10">
        <f t="shared" ref="M12:M52" si="4">IF(J12&lt;=N$5,O$7^(N$5-J12),0)</f>
        <v>7.0399887121246492</v>
      </c>
      <c r="N12" s="3">
        <f t="shared" ref="N12:N52" si="5">IF(J12&lt;=N$5,L12/M12,0)</f>
        <v>710.22841150138913</v>
      </c>
      <c r="O12" s="3">
        <v>0</v>
      </c>
      <c r="P12" s="3">
        <f>N12+O12</f>
        <v>710.22841150138913</v>
      </c>
      <c r="Q12" s="3">
        <f>P12</f>
        <v>710.22841150138913</v>
      </c>
      <c r="S12" s="12">
        <f>H12/Q12%</f>
        <v>0</v>
      </c>
    </row>
    <row r="13" spans="1:19">
      <c r="A13">
        <v>2</v>
      </c>
      <c r="B13">
        <f>B12+1</f>
        <v>26</v>
      </c>
      <c r="C13" s="3">
        <f t="shared" si="0"/>
        <v>5000</v>
      </c>
      <c r="D13" s="10">
        <f t="shared" si="1"/>
        <v>0</v>
      </c>
      <c r="E13" s="3">
        <f t="shared" si="2"/>
        <v>0</v>
      </c>
      <c r="F13" s="3">
        <f t="shared" ref="F13:F52" si="6">IF(A13&lt;=E$5,H12*E$7,0)</f>
        <v>0</v>
      </c>
      <c r="G13" s="3">
        <f t="shared" ref="G13:G52" si="7">E13+F13</f>
        <v>0</v>
      </c>
      <c r="H13" s="3">
        <f>H12+G13</f>
        <v>0</v>
      </c>
      <c r="J13">
        <v>2</v>
      </c>
      <c r="K13">
        <f>K12+1</f>
        <v>26</v>
      </c>
      <c r="L13" s="3">
        <f t="shared" si="3"/>
        <v>5000</v>
      </c>
      <c r="M13" s="10">
        <f t="shared" si="4"/>
        <v>6.7047511544044287</v>
      </c>
      <c r="N13" s="3">
        <f t="shared" si="5"/>
        <v>745.73983207645847</v>
      </c>
      <c r="O13" s="3">
        <f t="shared" ref="O13:O52" si="8">IF(J13&lt;=N$5,Q12*N$7,0)</f>
        <v>35.511420575069458</v>
      </c>
      <c r="P13" s="3">
        <f t="shared" ref="P13:P52" si="9">N13+O13</f>
        <v>781.25125265152792</v>
      </c>
      <c r="Q13" s="3">
        <f>Q12+P13</f>
        <v>1491.4796641529169</v>
      </c>
      <c r="S13" s="12">
        <f t="shared" ref="S13:S52" si="10">H13/Q13%</f>
        <v>0</v>
      </c>
    </row>
    <row r="14" spans="1:19">
      <c r="A14">
        <v>3</v>
      </c>
      <c r="B14">
        <f t="shared" ref="B14:B52" si="11">B13+1</f>
        <v>27</v>
      </c>
      <c r="C14" s="3">
        <f t="shared" si="0"/>
        <v>5000</v>
      </c>
      <c r="D14" s="10">
        <f t="shared" si="1"/>
        <v>6.3854772899089784</v>
      </c>
      <c r="E14" s="3">
        <f t="shared" si="2"/>
        <v>1796.7479601781324</v>
      </c>
      <c r="F14" s="3">
        <f t="shared" si="6"/>
        <v>0</v>
      </c>
      <c r="G14" s="3">
        <f t="shared" si="7"/>
        <v>1796.7479601781324</v>
      </c>
      <c r="H14" s="3">
        <f t="shared" ref="H14:H52" si="12">H13+G14</f>
        <v>1796.7479601781324</v>
      </c>
      <c r="J14">
        <v>3</v>
      </c>
      <c r="K14">
        <f t="shared" ref="K14:K52" si="13">K13+1</f>
        <v>27</v>
      </c>
      <c r="L14" s="3">
        <f t="shared" si="3"/>
        <v>5000</v>
      </c>
      <c r="M14" s="10">
        <f t="shared" si="4"/>
        <v>6.3854772899089784</v>
      </c>
      <c r="N14" s="3">
        <f t="shared" si="5"/>
        <v>783.02682368028161</v>
      </c>
      <c r="O14" s="3">
        <f t="shared" si="8"/>
        <v>74.573983207645853</v>
      </c>
      <c r="P14" s="3">
        <f t="shared" si="9"/>
        <v>857.60080688792743</v>
      </c>
      <c r="Q14" s="3">
        <f t="shared" ref="Q14:Q52" si="14">Q13+P14</f>
        <v>2349.0804710408443</v>
      </c>
      <c r="S14" s="12">
        <f t="shared" si="10"/>
        <v>76.487288636051659</v>
      </c>
    </row>
    <row r="15" spans="1:19">
      <c r="A15">
        <v>4</v>
      </c>
      <c r="B15">
        <f t="shared" si="11"/>
        <v>28</v>
      </c>
      <c r="C15" s="3">
        <f t="shared" si="0"/>
        <v>5000</v>
      </c>
      <c r="D15" s="10">
        <f t="shared" si="1"/>
        <v>6.0814069427704567</v>
      </c>
      <c r="E15" s="3">
        <f t="shared" si="2"/>
        <v>1796.7479601781324</v>
      </c>
      <c r="F15" s="3">
        <f t="shared" si="6"/>
        <v>89.837398008906632</v>
      </c>
      <c r="G15" s="3">
        <f t="shared" si="7"/>
        <v>1886.585358187039</v>
      </c>
      <c r="H15" s="3">
        <f t="shared" si="12"/>
        <v>3683.3333183651712</v>
      </c>
      <c r="J15">
        <v>4</v>
      </c>
      <c r="K15">
        <f t="shared" si="13"/>
        <v>28</v>
      </c>
      <c r="L15" s="3">
        <f t="shared" si="3"/>
        <v>5000</v>
      </c>
      <c r="M15" s="10">
        <f t="shared" si="4"/>
        <v>6.0814069427704567</v>
      </c>
      <c r="N15" s="3">
        <f t="shared" si="5"/>
        <v>822.17816486429558</v>
      </c>
      <c r="O15" s="3">
        <f t="shared" si="8"/>
        <v>117.45402355204222</v>
      </c>
      <c r="P15" s="3">
        <f t="shared" si="9"/>
        <v>939.63218841633784</v>
      </c>
      <c r="Q15" s="3">
        <f t="shared" si="14"/>
        <v>3288.7126594571819</v>
      </c>
      <c r="S15" s="12">
        <f t="shared" si="10"/>
        <v>111.9992440742185</v>
      </c>
    </row>
    <row r="16" spans="1:19">
      <c r="A16">
        <v>5</v>
      </c>
      <c r="B16">
        <f t="shared" si="11"/>
        <v>29</v>
      </c>
      <c r="C16" s="3">
        <f t="shared" si="0"/>
        <v>5000</v>
      </c>
      <c r="D16" s="10">
        <f t="shared" si="1"/>
        <v>5.791816135971863</v>
      </c>
      <c r="E16" s="3">
        <f t="shared" si="2"/>
        <v>1796.7479601781324</v>
      </c>
      <c r="F16" s="3">
        <f t="shared" si="6"/>
        <v>184.16666591825856</v>
      </c>
      <c r="G16" s="3">
        <f t="shared" si="7"/>
        <v>1980.914626096391</v>
      </c>
      <c r="H16" s="3">
        <f t="shared" si="12"/>
        <v>5664.2479444615619</v>
      </c>
      <c r="J16">
        <v>5</v>
      </c>
      <c r="K16">
        <f t="shared" si="13"/>
        <v>29</v>
      </c>
      <c r="L16" s="3">
        <f t="shared" si="3"/>
        <v>5000</v>
      </c>
      <c r="M16" s="10">
        <f t="shared" si="4"/>
        <v>5.791816135971863</v>
      </c>
      <c r="N16" s="3">
        <f t="shared" si="5"/>
        <v>863.28707310751042</v>
      </c>
      <c r="O16" s="3">
        <f t="shared" si="8"/>
        <v>164.43563297285911</v>
      </c>
      <c r="P16" s="3">
        <f t="shared" si="9"/>
        <v>1027.7227060803696</v>
      </c>
      <c r="Q16" s="3">
        <f t="shared" si="14"/>
        <v>4316.4353655375517</v>
      </c>
      <c r="S16" s="12">
        <f t="shared" si="10"/>
        <v>131.22513057151173</v>
      </c>
    </row>
    <row r="17" spans="1:19" hidden="1">
      <c r="A17">
        <v>6</v>
      </c>
      <c r="B17">
        <f t="shared" si="11"/>
        <v>30</v>
      </c>
      <c r="C17" s="3">
        <f t="shared" si="0"/>
        <v>5000</v>
      </c>
      <c r="D17" s="10">
        <f t="shared" si="1"/>
        <v>5.5160153675922512</v>
      </c>
      <c r="E17" s="3">
        <f t="shared" si="2"/>
        <v>1796.7479601781324</v>
      </c>
      <c r="F17" s="3">
        <f t="shared" si="6"/>
        <v>283.21239722307809</v>
      </c>
      <c r="G17" s="3">
        <f t="shared" si="7"/>
        <v>2079.9603574012103</v>
      </c>
      <c r="H17" s="3">
        <f t="shared" si="12"/>
        <v>7744.2083018627727</v>
      </c>
      <c r="J17">
        <v>6</v>
      </c>
      <c r="K17">
        <f t="shared" si="13"/>
        <v>30</v>
      </c>
      <c r="L17" s="3">
        <f t="shared" si="3"/>
        <v>5000</v>
      </c>
      <c r="M17" s="10">
        <f t="shared" si="4"/>
        <v>5.5160153675922512</v>
      </c>
      <c r="N17" s="3">
        <f t="shared" si="5"/>
        <v>906.45142676288583</v>
      </c>
      <c r="O17" s="3">
        <f t="shared" si="8"/>
        <v>215.82176827687761</v>
      </c>
      <c r="P17" s="3">
        <f t="shared" si="9"/>
        <v>1122.2731950397633</v>
      </c>
      <c r="Q17" s="3">
        <f t="shared" si="14"/>
        <v>5438.7085605773154</v>
      </c>
      <c r="S17" s="12">
        <f t="shared" si="10"/>
        <v>142.39057334303513</v>
      </c>
    </row>
    <row r="18" spans="1:19" hidden="1">
      <c r="A18">
        <v>7</v>
      </c>
      <c r="B18">
        <f t="shared" si="11"/>
        <v>31</v>
      </c>
      <c r="C18" s="3">
        <f t="shared" si="0"/>
        <v>5000</v>
      </c>
      <c r="D18" s="10">
        <f t="shared" si="1"/>
        <v>5.2533479691354765</v>
      </c>
      <c r="E18" s="3">
        <f t="shared" si="2"/>
        <v>1796.7479601781324</v>
      </c>
      <c r="F18" s="3">
        <f t="shared" si="6"/>
        <v>387.21041509313864</v>
      </c>
      <c r="G18" s="3">
        <f t="shared" si="7"/>
        <v>2183.9583752712711</v>
      </c>
      <c r="H18" s="3">
        <f t="shared" si="12"/>
        <v>9928.1666771340442</v>
      </c>
      <c r="J18">
        <v>7</v>
      </c>
      <c r="K18">
        <f t="shared" si="13"/>
        <v>31</v>
      </c>
      <c r="L18" s="3">
        <f t="shared" si="3"/>
        <v>5000</v>
      </c>
      <c r="M18" s="10">
        <f t="shared" si="4"/>
        <v>5.2533479691354765</v>
      </c>
      <c r="N18" s="3">
        <f t="shared" si="5"/>
        <v>951.7739981010302</v>
      </c>
      <c r="O18" s="3">
        <f t="shared" si="8"/>
        <v>271.93542802886577</v>
      </c>
      <c r="P18" s="3">
        <f t="shared" si="9"/>
        <v>1223.709426129896</v>
      </c>
      <c r="Q18" s="3">
        <f t="shared" si="14"/>
        <v>6662.4179867072116</v>
      </c>
      <c r="S18" s="12">
        <f t="shared" si="10"/>
        <v>149.01746928731612</v>
      </c>
    </row>
    <row r="19" spans="1:19">
      <c r="A19">
        <v>8</v>
      </c>
      <c r="B19">
        <f t="shared" si="11"/>
        <v>32</v>
      </c>
      <c r="C19" s="3">
        <f t="shared" si="0"/>
        <v>5000</v>
      </c>
      <c r="D19" s="10">
        <f t="shared" si="1"/>
        <v>5.0031885420337874</v>
      </c>
      <c r="E19" s="3">
        <f t="shared" si="2"/>
        <v>1796.7479601781324</v>
      </c>
      <c r="F19" s="3">
        <f t="shared" si="6"/>
        <v>496.40833385670226</v>
      </c>
      <c r="G19" s="3">
        <f t="shared" si="7"/>
        <v>2293.1562940348349</v>
      </c>
      <c r="H19" s="3">
        <f t="shared" si="12"/>
        <v>12221.32297116888</v>
      </c>
      <c r="J19">
        <v>8</v>
      </c>
      <c r="K19">
        <f t="shared" si="13"/>
        <v>32</v>
      </c>
      <c r="L19" s="3">
        <f t="shared" si="3"/>
        <v>5000</v>
      </c>
      <c r="M19" s="10">
        <f t="shared" si="4"/>
        <v>5.0031885420337874</v>
      </c>
      <c r="N19" s="3">
        <f t="shared" si="5"/>
        <v>999.3626980060817</v>
      </c>
      <c r="O19" s="3">
        <f t="shared" si="8"/>
        <v>333.1208993353606</v>
      </c>
      <c r="P19" s="3">
        <f t="shared" si="9"/>
        <v>1332.4835973414424</v>
      </c>
      <c r="Q19" s="3">
        <f t="shared" si="14"/>
        <v>7994.9015840486536</v>
      </c>
      <c r="S19" s="12">
        <f t="shared" si="10"/>
        <v>152.86395764461616</v>
      </c>
    </row>
    <row r="20" spans="1:19">
      <c r="A20">
        <v>9</v>
      </c>
      <c r="B20">
        <f t="shared" si="11"/>
        <v>33</v>
      </c>
      <c r="C20" s="3">
        <f t="shared" si="0"/>
        <v>5000</v>
      </c>
      <c r="D20" s="10">
        <f t="shared" si="1"/>
        <v>4.7649414686036069</v>
      </c>
      <c r="E20" s="3">
        <f t="shared" si="2"/>
        <v>1796.7479601781324</v>
      </c>
      <c r="F20" s="3">
        <f t="shared" si="6"/>
        <v>611.06614855844407</v>
      </c>
      <c r="G20" s="3">
        <f t="shared" si="7"/>
        <v>2407.8141087365766</v>
      </c>
      <c r="H20" s="3">
        <f t="shared" si="12"/>
        <v>14629.137079905457</v>
      </c>
      <c r="J20">
        <v>9</v>
      </c>
      <c r="K20">
        <f t="shared" si="13"/>
        <v>33</v>
      </c>
      <c r="L20" s="3">
        <f t="shared" si="3"/>
        <v>5000</v>
      </c>
      <c r="M20" s="10">
        <f t="shared" si="4"/>
        <v>4.7649414686036069</v>
      </c>
      <c r="N20" s="3">
        <f t="shared" si="5"/>
        <v>1049.3308329063857</v>
      </c>
      <c r="O20" s="3">
        <f t="shared" si="8"/>
        <v>399.74507920243269</v>
      </c>
      <c r="P20" s="3">
        <f t="shared" si="9"/>
        <v>1449.0759121088183</v>
      </c>
      <c r="Q20" s="3">
        <f t="shared" si="14"/>
        <v>9443.9774961574713</v>
      </c>
      <c r="S20" s="12">
        <f t="shared" si="10"/>
        <v>154.90440427095155</v>
      </c>
    </row>
    <row r="21" spans="1:19" hidden="1">
      <c r="A21">
        <v>10</v>
      </c>
      <c r="B21">
        <f t="shared" si="11"/>
        <v>34</v>
      </c>
      <c r="C21" s="3">
        <f t="shared" si="0"/>
        <v>5000</v>
      </c>
      <c r="D21" s="10">
        <f t="shared" si="1"/>
        <v>4.5380394939081974</v>
      </c>
      <c r="E21" s="3">
        <f t="shared" si="2"/>
        <v>1796.7479601781324</v>
      </c>
      <c r="F21" s="3">
        <f t="shared" si="6"/>
        <v>731.45685399527292</v>
      </c>
      <c r="G21" s="3">
        <f t="shared" si="7"/>
        <v>2528.2048141734053</v>
      </c>
      <c r="H21" s="3">
        <f t="shared" si="12"/>
        <v>17157.341894078862</v>
      </c>
      <c r="J21">
        <v>10</v>
      </c>
      <c r="K21">
        <f t="shared" si="13"/>
        <v>34</v>
      </c>
      <c r="L21" s="3">
        <f t="shared" si="3"/>
        <v>5000</v>
      </c>
      <c r="M21" s="10">
        <f t="shared" si="4"/>
        <v>4.5380394939081974</v>
      </c>
      <c r="N21" s="3">
        <f t="shared" si="5"/>
        <v>1101.7973745517049</v>
      </c>
      <c r="O21" s="3">
        <f t="shared" si="8"/>
        <v>472.19887480787361</v>
      </c>
      <c r="P21" s="3">
        <f t="shared" si="9"/>
        <v>1573.9962493595785</v>
      </c>
      <c r="Q21" s="3">
        <f t="shared" si="14"/>
        <v>11017.973745517051</v>
      </c>
      <c r="S21" s="12">
        <f t="shared" si="10"/>
        <v>155.72139025163108</v>
      </c>
    </row>
    <row r="22" spans="1:19" hidden="1">
      <c r="A22">
        <v>11</v>
      </c>
      <c r="B22">
        <f t="shared" si="11"/>
        <v>35</v>
      </c>
      <c r="C22" s="3">
        <f t="shared" si="0"/>
        <v>5000</v>
      </c>
      <c r="D22" s="10">
        <f t="shared" si="1"/>
        <v>4.3219423751506625</v>
      </c>
      <c r="E22" s="3">
        <f t="shared" si="2"/>
        <v>1796.7479601781324</v>
      </c>
      <c r="F22" s="3">
        <f t="shared" si="6"/>
        <v>857.86709470394317</v>
      </c>
      <c r="G22" s="3">
        <f t="shared" si="7"/>
        <v>2654.6150548820756</v>
      </c>
      <c r="H22" s="3">
        <f t="shared" si="12"/>
        <v>19811.956948960938</v>
      </c>
      <c r="J22">
        <v>11</v>
      </c>
      <c r="K22">
        <f t="shared" si="13"/>
        <v>35</v>
      </c>
      <c r="L22" s="3">
        <f t="shared" si="3"/>
        <v>5000</v>
      </c>
      <c r="M22" s="10">
        <f t="shared" si="4"/>
        <v>4.3219423751506625</v>
      </c>
      <c r="N22" s="3">
        <f t="shared" si="5"/>
        <v>1156.8872432792907</v>
      </c>
      <c r="O22" s="3">
        <f t="shared" si="8"/>
        <v>550.89868727585258</v>
      </c>
      <c r="P22" s="3">
        <f t="shared" si="9"/>
        <v>1707.7859305551433</v>
      </c>
      <c r="Q22" s="3">
        <f t="shared" si="14"/>
        <v>12725.759676072194</v>
      </c>
      <c r="S22" s="12">
        <f t="shared" si="10"/>
        <v>155.68388413159079</v>
      </c>
    </row>
    <row r="23" spans="1:19" hidden="1">
      <c r="A23">
        <v>12</v>
      </c>
      <c r="B23">
        <f t="shared" si="11"/>
        <v>36</v>
      </c>
      <c r="C23" s="3">
        <f t="shared" si="0"/>
        <v>5000</v>
      </c>
      <c r="D23" s="10">
        <f t="shared" si="1"/>
        <v>4.1161355953815848</v>
      </c>
      <c r="E23" s="3">
        <f t="shared" si="2"/>
        <v>1796.7479601781324</v>
      </c>
      <c r="F23" s="3">
        <f t="shared" si="6"/>
        <v>990.59784744804699</v>
      </c>
      <c r="G23" s="3">
        <f t="shared" si="7"/>
        <v>2787.3458076261795</v>
      </c>
      <c r="H23" s="3">
        <f t="shared" si="12"/>
        <v>22599.302756587116</v>
      </c>
      <c r="J23">
        <v>12</v>
      </c>
      <c r="K23">
        <f t="shared" si="13"/>
        <v>36</v>
      </c>
      <c r="L23" s="3">
        <f t="shared" si="3"/>
        <v>5000</v>
      </c>
      <c r="M23" s="10">
        <f t="shared" si="4"/>
        <v>4.1161355953815848</v>
      </c>
      <c r="N23" s="3">
        <f t="shared" si="5"/>
        <v>1214.7316054432549</v>
      </c>
      <c r="O23" s="3">
        <f t="shared" si="8"/>
        <v>636.28798380360968</v>
      </c>
      <c r="P23" s="3">
        <f t="shared" si="9"/>
        <v>1851.0195892468646</v>
      </c>
      <c r="Q23" s="3">
        <f t="shared" si="14"/>
        <v>14576.779265319059</v>
      </c>
      <c r="S23" s="12">
        <f t="shared" si="10"/>
        <v>155.03632417865566</v>
      </c>
    </row>
    <row r="24" spans="1:19" hidden="1">
      <c r="A24">
        <v>13</v>
      </c>
      <c r="B24">
        <f t="shared" si="11"/>
        <v>37</v>
      </c>
      <c r="C24" s="3">
        <f t="shared" si="0"/>
        <v>5000</v>
      </c>
      <c r="D24" s="10">
        <f t="shared" si="1"/>
        <v>3.9201291384586514</v>
      </c>
      <c r="E24" s="3">
        <f t="shared" si="2"/>
        <v>1796.7479601781324</v>
      </c>
      <c r="F24" s="3">
        <f t="shared" si="6"/>
        <v>1129.9651378293559</v>
      </c>
      <c r="G24" s="3">
        <f t="shared" si="7"/>
        <v>2926.713098007488</v>
      </c>
      <c r="H24" s="3">
        <f t="shared" si="12"/>
        <v>25526.015854594603</v>
      </c>
      <c r="J24">
        <v>13</v>
      </c>
      <c r="K24">
        <f t="shared" si="13"/>
        <v>37</v>
      </c>
      <c r="L24" s="3">
        <f t="shared" si="3"/>
        <v>5000</v>
      </c>
      <c r="M24" s="10">
        <f t="shared" si="4"/>
        <v>3.9201291384586514</v>
      </c>
      <c r="N24" s="3">
        <f t="shared" si="5"/>
        <v>1275.4681857154178</v>
      </c>
      <c r="O24" s="3">
        <f t="shared" si="8"/>
        <v>728.838963265953</v>
      </c>
      <c r="P24" s="3">
        <f t="shared" si="9"/>
        <v>2004.3071489813708</v>
      </c>
      <c r="Q24" s="3">
        <f t="shared" si="14"/>
        <v>16581.086414300429</v>
      </c>
      <c r="S24" s="12">
        <f t="shared" si="10"/>
        <v>153.94658236977511</v>
      </c>
    </row>
    <row r="25" spans="1:19" hidden="1">
      <c r="A25">
        <v>14</v>
      </c>
      <c r="B25">
        <f t="shared" si="11"/>
        <v>38</v>
      </c>
      <c r="C25" s="3">
        <f t="shared" si="0"/>
        <v>5000</v>
      </c>
      <c r="D25" s="10">
        <f t="shared" si="1"/>
        <v>3.7334563223415733</v>
      </c>
      <c r="E25" s="3">
        <f t="shared" si="2"/>
        <v>1796.7479601781324</v>
      </c>
      <c r="F25" s="3">
        <f t="shared" si="6"/>
        <v>1276.3007927297303</v>
      </c>
      <c r="G25" s="3">
        <f t="shared" si="7"/>
        <v>3073.0487529078628</v>
      </c>
      <c r="H25" s="3">
        <f t="shared" si="12"/>
        <v>28599.064607502467</v>
      </c>
      <c r="J25">
        <v>14</v>
      </c>
      <c r="K25">
        <f t="shared" si="13"/>
        <v>38</v>
      </c>
      <c r="L25" s="3">
        <f t="shared" si="3"/>
        <v>5000</v>
      </c>
      <c r="M25" s="10">
        <f t="shared" si="4"/>
        <v>3.7334563223415733</v>
      </c>
      <c r="N25" s="3">
        <f t="shared" si="5"/>
        <v>1339.2415950011884</v>
      </c>
      <c r="O25" s="3">
        <f t="shared" si="8"/>
        <v>829.0543207150215</v>
      </c>
      <c r="P25" s="3">
        <f t="shared" si="9"/>
        <v>2168.2959157162099</v>
      </c>
      <c r="Q25" s="3">
        <f t="shared" si="14"/>
        <v>18749.38233001664</v>
      </c>
      <c r="S25" s="12">
        <f t="shared" si="10"/>
        <v>152.53336938847886</v>
      </c>
    </row>
    <row r="26" spans="1:19">
      <c r="A26">
        <v>15</v>
      </c>
      <c r="B26">
        <f t="shared" si="11"/>
        <v>39</v>
      </c>
      <c r="C26" s="3">
        <f t="shared" si="0"/>
        <v>5000</v>
      </c>
      <c r="D26" s="10">
        <f t="shared" si="1"/>
        <v>3.5556726879443552</v>
      </c>
      <c r="E26" s="3">
        <f t="shared" si="2"/>
        <v>1796.7479601781324</v>
      </c>
      <c r="F26" s="3">
        <f t="shared" si="6"/>
        <v>1429.9532303751234</v>
      </c>
      <c r="G26" s="3">
        <f t="shared" si="7"/>
        <v>3226.7011905532559</v>
      </c>
      <c r="H26" s="3">
        <f t="shared" si="12"/>
        <v>31825.765798055723</v>
      </c>
      <c r="J26">
        <v>15</v>
      </c>
      <c r="K26">
        <f t="shared" si="13"/>
        <v>39</v>
      </c>
      <c r="L26" s="3">
        <f t="shared" si="3"/>
        <v>5000</v>
      </c>
      <c r="M26" s="10">
        <f t="shared" si="4"/>
        <v>3.5556726879443552</v>
      </c>
      <c r="N26" s="3">
        <f t="shared" si="5"/>
        <v>1406.2036747512482</v>
      </c>
      <c r="O26" s="3">
        <f t="shared" si="8"/>
        <v>937.46911650083211</v>
      </c>
      <c r="P26" s="3">
        <f t="shared" si="9"/>
        <v>2343.6727912520801</v>
      </c>
      <c r="Q26" s="3">
        <f t="shared" si="14"/>
        <v>21093.055121268721</v>
      </c>
      <c r="S26" s="12">
        <f t="shared" si="10"/>
        <v>150.88267496141378</v>
      </c>
    </row>
    <row r="27" spans="1:19">
      <c r="A27">
        <v>16</v>
      </c>
      <c r="B27">
        <f t="shared" si="11"/>
        <v>40</v>
      </c>
      <c r="C27" s="3">
        <f t="shared" si="0"/>
        <v>5000</v>
      </c>
      <c r="D27" s="10">
        <f t="shared" si="1"/>
        <v>3.3863549408993858</v>
      </c>
      <c r="E27" s="3">
        <f t="shared" si="2"/>
        <v>1796.7479601781324</v>
      </c>
      <c r="F27" s="3">
        <f t="shared" si="6"/>
        <v>1591.2882899027863</v>
      </c>
      <c r="G27" s="3">
        <f t="shared" si="7"/>
        <v>3388.0362500809188</v>
      </c>
      <c r="H27" s="3">
        <f t="shared" si="12"/>
        <v>35213.80204813664</v>
      </c>
      <c r="J27">
        <v>16</v>
      </c>
      <c r="K27">
        <f t="shared" si="13"/>
        <v>40</v>
      </c>
      <c r="L27" s="3">
        <f t="shared" si="3"/>
        <v>5000</v>
      </c>
      <c r="M27" s="10">
        <f t="shared" si="4"/>
        <v>3.3863549408993858</v>
      </c>
      <c r="N27" s="3">
        <f t="shared" si="5"/>
        <v>1476.5138584888105</v>
      </c>
      <c r="O27" s="3">
        <f t="shared" si="8"/>
        <v>1054.6527560634361</v>
      </c>
      <c r="P27" s="3">
        <f t="shared" si="9"/>
        <v>2531.1666145522468</v>
      </c>
      <c r="Q27" s="3">
        <f t="shared" si="14"/>
        <v>23624.221735820967</v>
      </c>
      <c r="S27" s="12">
        <f t="shared" si="10"/>
        <v>149.05804069195054</v>
      </c>
    </row>
    <row r="28" spans="1:19" hidden="1">
      <c r="A28">
        <v>17</v>
      </c>
      <c r="B28">
        <f t="shared" si="11"/>
        <v>41</v>
      </c>
      <c r="C28" s="3">
        <f t="shared" si="0"/>
        <v>5000</v>
      </c>
      <c r="D28" s="10">
        <f t="shared" si="1"/>
        <v>3.2250999437137007</v>
      </c>
      <c r="E28" s="3">
        <f t="shared" si="2"/>
        <v>1796.7479601781324</v>
      </c>
      <c r="F28" s="3">
        <f t="shared" si="6"/>
        <v>1760.690102406832</v>
      </c>
      <c r="G28" s="3">
        <f t="shared" si="7"/>
        <v>3557.4380625849644</v>
      </c>
      <c r="H28" s="3">
        <f t="shared" si="12"/>
        <v>38771.240110721606</v>
      </c>
      <c r="J28">
        <v>17</v>
      </c>
      <c r="K28">
        <f t="shared" si="13"/>
        <v>41</v>
      </c>
      <c r="L28" s="3">
        <f t="shared" si="3"/>
        <v>5000</v>
      </c>
      <c r="M28" s="10">
        <f t="shared" si="4"/>
        <v>3.2250999437137007</v>
      </c>
      <c r="N28" s="3">
        <f t="shared" si="5"/>
        <v>1550.339551413251</v>
      </c>
      <c r="O28" s="3">
        <f t="shared" si="8"/>
        <v>1181.2110867910485</v>
      </c>
      <c r="P28" s="3">
        <f t="shared" si="9"/>
        <v>2731.5506382042995</v>
      </c>
      <c r="Q28" s="3">
        <f t="shared" si="14"/>
        <v>26355.772374025266</v>
      </c>
      <c r="S28" s="12">
        <f t="shared" si="10"/>
        <v>147.10720505741017</v>
      </c>
    </row>
    <row r="29" spans="1:19" hidden="1">
      <c r="A29">
        <v>18</v>
      </c>
      <c r="B29">
        <f t="shared" si="11"/>
        <v>42</v>
      </c>
      <c r="C29" s="3">
        <f t="shared" si="0"/>
        <v>5000</v>
      </c>
      <c r="D29" s="10">
        <f t="shared" si="1"/>
        <v>3.0715237559178106</v>
      </c>
      <c r="E29" s="3">
        <f t="shared" si="2"/>
        <v>1796.7479601781324</v>
      </c>
      <c r="F29" s="3">
        <f t="shared" si="6"/>
        <v>1938.5620055360805</v>
      </c>
      <c r="G29" s="3">
        <f t="shared" si="7"/>
        <v>3735.3099657142129</v>
      </c>
      <c r="H29" s="3">
        <f t="shared" si="12"/>
        <v>42506.550076435822</v>
      </c>
      <c r="J29">
        <v>18</v>
      </c>
      <c r="K29">
        <f t="shared" si="13"/>
        <v>42</v>
      </c>
      <c r="L29" s="3">
        <f t="shared" si="3"/>
        <v>5000</v>
      </c>
      <c r="M29" s="10">
        <f t="shared" si="4"/>
        <v>3.0715237559178106</v>
      </c>
      <c r="N29" s="3">
        <f t="shared" si="5"/>
        <v>1627.8565289839134</v>
      </c>
      <c r="O29" s="3">
        <f t="shared" si="8"/>
        <v>1317.7886187012634</v>
      </c>
      <c r="P29" s="3">
        <f t="shared" si="9"/>
        <v>2945.6451476851771</v>
      </c>
      <c r="Q29" s="3">
        <f t="shared" si="14"/>
        <v>29301.417521710442</v>
      </c>
      <c r="S29" s="12">
        <f t="shared" si="10"/>
        <v>145.06653149098074</v>
      </c>
    </row>
    <row r="30" spans="1:19" hidden="1">
      <c r="A30">
        <v>19</v>
      </c>
      <c r="B30">
        <f t="shared" si="11"/>
        <v>43</v>
      </c>
      <c r="C30" s="3">
        <f t="shared" si="0"/>
        <v>5000</v>
      </c>
      <c r="D30" s="10">
        <f t="shared" si="1"/>
        <v>2.9252607199217238</v>
      </c>
      <c r="E30" s="3">
        <f t="shared" si="2"/>
        <v>1796.7479601781324</v>
      </c>
      <c r="F30" s="3">
        <f t="shared" si="6"/>
        <v>2125.3275038217912</v>
      </c>
      <c r="G30" s="3">
        <f t="shared" si="7"/>
        <v>3922.0754639999236</v>
      </c>
      <c r="H30" s="3">
        <f t="shared" si="12"/>
        <v>46428.625540435743</v>
      </c>
      <c r="J30">
        <v>19</v>
      </c>
      <c r="K30">
        <f t="shared" si="13"/>
        <v>43</v>
      </c>
      <c r="L30" s="3">
        <f t="shared" si="3"/>
        <v>5000</v>
      </c>
      <c r="M30" s="10">
        <f t="shared" si="4"/>
        <v>2.9252607199217238</v>
      </c>
      <c r="N30" s="3">
        <f t="shared" si="5"/>
        <v>1709.2493554331095</v>
      </c>
      <c r="O30" s="3">
        <f t="shared" si="8"/>
        <v>1465.0708760855223</v>
      </c>
      <c r="P30" s="3">
        <f t="shared" si="9"/>
        <v>3174.3202315186318</v>
      </c>
      <c r="Q30" s="3">
        <f t="shared" si="14"/>
        <v>32475.737753229074</v>
      </c>
      <c r="S30" s="12">
        <f t="shared" si="10"/>
        <v>142.96403639304339</v>
      </c>
    </row>
    <row r="31" spans="1:19" hidden="1">
      <c r="A31">
        <v>20</v>
      </c>
      <c r="B31">
        <f t="shared" si="11"/>
        <v>44</v>
      </c>
      <c r="C31" s="3">
        <f t="shared" si="0"/>
        <v>5000</v>
      </c>
      <c r="D31" s="10">
        <f t="shared" si="1"/>
        <v>2.7859625904016418</v>
      </c>
      <c r="E31" s="3">
        <f t="shared" si="2"/>
        <v>1796.7479601781324</v>
      </c>
      <c r="F31" s="3">
        <f t="shared" si="6"/>
        <v>2321.4312770217871</v>
      </c>
      <c r="G31" s="3">
        <f t="shared" si="7"/>
        <v>4118.17923719992</v>
      </c>
      <c r="H31" s="3">
        <f t="shared" si="12"/>
        <v>50546.804777635662</v>
      </c>
      <c r="J31">
        <v>20</v>
      </c>
      <c r="K31">
        <f t="shared" si="13"/>
        <v>44</v>
      </c>
      <c r="L31" s="3">
        <f t="shared" si="3"/>
        <v>5000</v>
      </c>
      <c r="M31" s="10">
        <f t="shared" si="4"/>
        <v>2.7859625904016418</v>
      </c>
      <c r="N31" s="3">
        <f t="shared" si="5"/>
        <v>1794.7118232047649</v>
      </c>
      <c r="O31" s="3">
        <f t="shared" si="8"/>
        <v>1623.7868876614539</v>
      </c>
      <c r="P31" s="3">
        <f t="shared" si="9"/>
        <v>3418.498710866219</v>
      </c>
      <c r="Q31" s="3">
        <f t="shared" si="14"/>
        <v>35894.236464095295</v>
      </c>
      <c r="S31" s="12">
        <f t="shared" si="10"/>
        <v>140.82150717482793</v>
      </c>
    </row>
    <row r="32" spans="1:19" hidden="1">
      <c r="A32">
        <v>21</v>
      </c>
      <c r="B32">
        <f t="shared" si="11"/>
        <v>45</v>
      </c>
      <c r="C32" s="3">
        <f t="shared" si="0"/>
        <v>5000</v>
      </c>
      <c r="D32" s="10">
        <f t="shared" si="1"/>
        <v>2.6532977051444209</v>
      </c>
      <c r="E32" s="3">
        <f t="shared" si="2"/>
        <v>1796.7479601781324</v>
      </c>
      <c r="F32" s="3">
        <f t="shared" si="6"/>
        <v>2527.3402388817831</v>
      </c>
      <c r="G32" s="3">
        <f t="shared" si="7"/>
        <v>4324.0881990599155</v>
      </c>
      <c r="H32" s="3">
        <f t="shared" si="12"/>
        <v>54870.892976695577</v>
      </c>
      <c r="J32">
        <v>21</v>
      </c>
      <c r="K32">
        <f t="shared" si="13"/>
        <v>45</v>
      </c>
      <c r="L32" s="3">
        <f t="shared" si="3"/>
        <v>5000</v>
      </c>
      <c r="M32" s="10">
        <f t="shared" si="4"/>
        <v>2.6532977051444209</v>
      </c>
      <c r="N32" s="3">
        <f t="shared" si="5"/>
        <v>1884.4474143650029</v>
      </c>
      <c r="O32" s="3">
        <f t="shared" si="8"/>
        <v>1794.7118232047649</v>
      </c>
      <c r="P32" s="3">
        <f t="shared" si="9"/>
        <v>3679.1592375697678</v>
      </c>
      <c r="Q32" s="3">
        <f t="shared" si="14"/>
        <v>39573.39570166506</v>
      </c>
      <c r="S32" s="12">
        <f t="shared" si="10"/>
        <v>138.65601372789666</v>
      </c>
    </row>
    <row r="33" spans="1:19" hidden="1">
      <c r="A33">
        <v>22</v>
      </c>
      <c r="B33">
        <f t="shared" si="11"/>
        <v>46</v>
      </c>
      <c r="C33" s="3">
        <f t="shared" si="0"/>
        <v>5000</v>
      </c>
      <c r="D33" s="10">
        <f t="shared" si="1"/>
        <v>2.526950195375639</v>
      </c>
      <c r="E33" s="3">
        <f t="shared" si="2"/>
        <v>1796.7479601781324</v>
      </c>
      <c r="F33" s="3">
        <f t="shared" si="6"/>
        <v>2743.5446488347789</v>
      </c>
      <c r="G33" s="3">
        <f t="shared" si="7"/>
        <v>4540.2926090129113</v>
      </c>
      <c r="H33" s="3">
        <f t="shared" si="12"/>
        <v>59411.185585708488</v>
      </c>
      <c r="J33">
        <v>22</v>
      </c>
      <c r="K33">
        <f t="shared" si="13"/>
        <v>46</v>
      </c>
      <c r="L33" s="3">
        <f t="shared" si="3"/>
        <v>5000</v>
      </c>
      <c r="M33" s="10">
        <f t="shared" si="4"/>
        <v>2.526950195375639</v>
      </c>
      <c r="N33" s="3">
        <f t="shared" si="5"/>
        <v>1978.6697850832531</v>
      </c>
      <c r="O33" s="3">
        <f t="shared" si="8"/>
        <v>1978.6697850832531</v>
      </c>
      <c r="P33" s="3">
        <f t="shared" si="9"/>
        <v>3957.3395701665063</v>
      </c>
      <c r="Q33" s="3">
        <f t="shared" si="14"/>
        <v>43530.735271831567</v>
      </c>
      <c r="S33" s="12">
        <f t="shared" si="10"/>
        <v>136.48100638482219</v>
      </c>
    </row>
    <row r="34" spans="1:19" hidden="1">
      <c r="A34">
        <v>23</v>
      </c>
      <c r="B34">
        <f t="shared" si="11"/>
        <v>47</v>
      </c>
      <c r="C34" s="3">
        <f t="shared" si="0"/>
        <v>5000</v>
      </c>
      <c r="D34" s="10">
        <f t="shared" si="1"/>
        <v>2.4066192336910848</v>
      </c>
      <c r="E34" s="3">
        <f t="shared" si="2"/>
        <v>1796.7479601781324</v>
      </c>
      <c r="F34" s="3">
        <f t="shared" si="6"/>
        <v>2970.5592792854245</v>
      </c>
      <c r="G34" s="3">
        <f t="shared" si="7"/>
        <v>4767.3072394635565</v>
      </c>
      <c r="H34" s="3">
        <f t="shared" si="12"/>
        <v>64178.492825172041</v>
      </c>
      <c r="J34">
        <v>23</v>
      </c>
      <c r="K34">
        <f t="shared" si="13"/>
        <v>47</v>
      </c>
      <c r="L34" s="3">
        <f t="shared" si="3"/>
        <v>5000</v>
      </c>
      <c r="M34" s="10">
        <f t="shared" si="4"/>
        <v>2.4066192336910848</v>
      </c>
      <c r="N34" s="3">
        <f t="shared" si="5"/>
        <v>2077.6032743374158</v>
      </c>
      <c r="O34" s="3">
        <f t="shared" si="8"/>
        <v>2176.5367635915786</v>
      </c>
      <c r="P34" s="3">
        <f t="shared" si="9"/>
        <v>4254.1400379289944</v>
      </c>
      <c r="Q34" s="3">
        <f t="shared" si="14"/>
        <v>47784.875309760559</v>
      </c>
      <c r="S34" s="12">
        <f t="shared" si="10"/>
        <v>134.30712628031679</v>
      </c>
    </row>
    <row r="35" spans="1:19" hidden="1">
      <c r="A35">
        <v>24</v>
      </c>
      <c r="B35">
        <f t="shared" si="11"/>
        <v>48</v>
      </c>
      <c r="C35" s="3">
        <f t="shared" si="0"/>
        <v>5000</v>
      </c>
      <c r="D35" s="10">
        <f t="shared" si="1"/>
        <v>2.2920183178010332</v>
      </c>
      <c r="E35" s="3">
        <f t="shared" si="2"/>
        <v>1796.7479601781324</v>
      </c>
      <c r="F35" s="3">
        <f t="shared" si="6"/>
        <v>3208.9246412586022</v>
      </c>
      <c r="G35" s="3">
        <f t="shared" si="7"/>
        <v>5005.6726014367341</v>
      </c>
      <c r="H35" s="3">
        <f t="shared" si="12"/>
        <v>69184.165426608772</v>
      </c>
      <c r="J35">
        <v>24</v>
      </c>
      <c r="K35">
        <f t="shared" si="13"/>
        <v>48</v>
      </c>
      <c r="L35" s="3">
        <f t="shared" si="3"/>
        <v>5000</v>
      </c>
      <c r="M35" s="10">
        <f t="shared" si="4"/>
        <v>2.2920183178010332</v>
      </c>
      <c r="N35" s="3">
        <f t="shared" si="5"/>
        <v>2181.4834380542866</v>
      </c>
      <c r="O35" s="3">
        <f t="shared" si="8"/>
        <v>2389.2437654880282</v>
      </c>
      <c r="P35" s="3">
        <f t="shared" si="9"/>
        <v>4570.7272035423148</v>
      </c>
      <c r="Q35" s="3">
        <f t="shared" si="14"/>
        <v>52355.602513302874</v>
      </c>
      <c r="S35" s="12">
        <f t="shared" si="10"/>
        <v>132.14281204963689</v>
      </c>
    </row>
    <row r="36" spans="1:19" hidden="1">
      <c r="A36">
        <v>25</v>
      </c>
      <c r="B36">
        <f t="shared" si="11"/>
        <v>49</v>
      </c>
      <c r="C36" s="3">
        <f t="shared" si="0"/>
        <v>5000</v>
      </c>
      <c r="D36" s="10">
        <f t="shared" si="1"/>
        <v>2.182874588381936</v>
      </c>
      <c r="E36" s="3">
        <f t="shared" si="2"/>
        <v>1796.7479601781324</v>
      </c>
      <c r="F36" s="3">
        <f t="shared" si="6"/>
        <v>3459.2082713304389</v>
      </c>
      <c r="G36" s="3">
        <f t="shared" si="7"/>
        <v>5255.9562315085714</v>
      </c>
      <c r="H36" s="3">
        <f t="shared" si="12"/>
        <v>74440.121658117336</v>
      </c>
      <c r="J36">
        <v>25</v>
      </c>
      <c r="K36">
        <f t="shared" si="13"/>
        <v>49</v>
      </c>
      <c r="L36" s="3">
        <f t="shared" si="3"/>
        <v>5000</v>
      </c>
      <c r="M36" s="10">
        <f t="shared" si="4"/>
        <v>2.182874588381936</v>
      </c>
      <c r="N36" s="3">
        <f t="shared" si="5"/>
        <v>2290.5576099570012</v>
      </c>
      <c r="O36" s="3">
        <f t="shared" si="8"/>
        <v>2617.7801256651437</v>
      </c>
      <c r="P36" s="3">
        <f t="shared" si="9"/>
        <v>4908.3377356221445</v>
      </c>
      <c r="Q36" s="3">
        <f t="shared" si="14"/>
        <v>57263.940248925021</v>
      </c>
      <c r="S36" s="12">
        <f t="shared" si="10"/>
        <v>129.99475993885133</v>
      </c>
    </row>
    <row r="37" spans="1:19">
      <c r="A37">
        <v>26</v>
      </c>
      <c r="B37">
        <f t="shared" si="11"/>
        <v>50</v>
      </c>
      <c r="C37" s="3">
        <f t="shared" si="0"/>
        <v>5000</v>
      </c>
      <c r="D37" s="10">
        <f t="shared" si="1"/>
        <v>2.0789281794113679</v>
      </c>
      <c r="E37" s="3">
        <f t="shared" si="2"/>
        <v>1796.7479601781324</v>
      </c>
      <c r="F37" s="3">
        <f t="shared" si="6"/>
        <v>3722.0060829058671</v>
      </c>
      <c r="G37" s="3">
        <f t="shared" si="7"/>
        <v>5518.7540430839999</v>
      </c>
      <c r="H37" s="3">
        <f t="shared" si="12"/>
        <v>79958.875701201338</v>
      </c>
      <c r="J37">
        <v>26</v>
      </c>
      <c r="K37">
        <f t="shared" si="13"/>
        <v>50</v>
      </c>
      <c r="L37" s="3">
        <f t="shared" si="3"/>
        <v>5000</v>
      </c>
      <c r="M37" s="10">
        <f t="shared" si="4"/>
        <v>2.0789281794113679</v>
      </c>
      <c r="N37" s="3">
        <f t="shared" si="5"/>
        <v>2405.085490454851</v>
      </c>
      <c r="O37" s="3">
        <f t="shared" si="8"/>
        <v>2863.1970124462514</v>
      </c>
      <c r="P37" s="3">
        <f t="shared" si="9"/>
        <v>5268.2825029011019</v>
      </c>
      <c r="Q37" s="3">
        <f t="shared" si="14"/>
        <v>62532.222751826121</v>
      </c>
      <c r="S37" s="12">
        <f t="shared" si="10"/>
        <v>127.86827683790644</v>
      </c>
    </row>
    <row r="38" spans="1:19">
      <c r="A38">
        <v>27</v>
      </c>
      <c r="B38">
        <f t="shared" si="11"/>
        <v>51</v>
      </c>
      <c r="C38" s="3">
        <f t="shared" si="0"/>
        <v>5000</v>
      </c>
      <c r="D38" s="10">
        <f t="shared" si="1"/>
        <v>1.9799315994393973</v>
      </c>
      <c r="E38" s="3">
        <f t="shared" si="2"/>
        <v>1796.7479601781324</v>
      </c>
      <c r="F38" s="3">
        <f t="shared" si="6"/>
        <v>3997.9437850600671</v>
      </c>
      <c r="G38" s="3">
        <f t="shared" si="7"/>
        <v>5794.6917452381995</v>
      </c>
      <c r="H38" s="3">
        <f t="shared" si="12"/>
        <v>85753.567446439542</v>
      </c>
      <c r="J38">
        <v>27</v>
      </c>
      <c r="K38">
        <f t="shared" si="13"/>
        <v>51</v>
      </c>
      <c r="L38" s="3">
        <f t="shared" si="3"/>
        <v>5000</v>
      </c>
      <c r="M38" s="10">
        <f t="shared" si="4"/>
        <v>1.9799315994393973</v>
      </c>
      <c r="N38" s="3">
        <f t="shared" si="5"/>
        <v>2525.3397649775943</v>
      </c>
      <c r="O38" s="3">
        <f t="shared" si="8"/>
        <v>3126.611137591306</v>
      </c>
      <c r="P38" s="3">
        <f t="shared" si="9"/>
        <v>5651.9509025689003</v>
      </c>
      <c r="Q38" s="3">
        <f t="shared" si="14"/>
        <v>68184.173654395025</v>
      </c>
      <c r="S38" s="12">
        <f t="shared" si="10"/>
        <v>125.76755403841729</v>
      </c>
    </row>
    <row r="39" spans="1:19" hidden="1">
      <c r="A39">
        <v>28</v>
      </c>
      <c r="B39">
        <f t="shared" si="11"/>
        <v>52</v>
      </c>
      <c r="C39" s="3">
        <f t="shared" si="0"/>
        <v>5000</v>
      </c>
      <c r="D39" s="10">
        <f t="shared" si="1"/>
        <v>1.885649142323236</v>
      </c>
      <c r="E39" s="3">
        <f t="shared" si="2"/>
        <v>1796.7479601781324</v>
      </c>
      <c r="F39" s="3">
        <f t="shared" si="6"/>
        <v>4287.6783723219769</v>
      </c>
      <c r="G39" s="3">
        <f t="shared" si="7"/>
        <v>6084.4263325001093</v>
      </c>
      <c r="H39" s="3">
        <f t="shared" si="12"/>
        <v>91837.99377893965</v>
      </c>
      <c r="J39">
        <v>28</v>
      </c>
      <c r="K39">
        <f t="shared" si="13"/>
        <v>52</v>
      </c>
      <c r="L39" s="3">
        <f t="shared" si="3"/>
        <v>5000</v>
      </c>
      <c r="M39" s="10">
        <f t="shared" si="4"/>
        <v>1.885649142323236</v>
      </c>
      <c r="N39" s="3">
        <f t="shared" si="5"/>
        <v>2651.6067532264733</v>
      </c>
      <c r="O39" s="3">
        <f t="shared" si="8"/>
        <v>3409.2086827197513</v>
      </c>
      <c r="P39" s="3">
        <f t="shared" si="9"/>
        <v>6060.8154359462242</v>
      </c>
      <c r="Q39" s="3">
        <f t="shared" si="14"/>
        <v>74244.989090341245</v>
      </c>
      <c r="S39" s="12">
        <f t="shared" si="10"/>
        <v>123.69588157281733</v>
      </c>
    </row>
    <row r="40" spans="1:19" hidden="1">
      <c r="A40">
        <v>29</v>
      </c>
      <c r="B40">
        <f t="shared" si="11"/>
        <v>53</v>
      </c>
      <c r="C40" s="3">
        <f t="shared" si="0"/>
        <v>5000</v>
      </c>
      <c r="D40" s="10">
        <f t="shared" si="1"/>
        <v>1.7958563260221292</v>
      </c>
      <c r="E40" s="3">
        <f t="shared" si="2"/>
        <v>1796.7479601781324</v>
      </c>
      <c r="F40" s="3">
        <f t="shared" si="6"/>
        <v>4591.8996889469827</v>
      </c>
      <c r="G40" s="3">
        <f t="shared" si="7"/>
        <v>6388.6476491251151</v>
      </c>
      <c r="H40" s="3">
        <f t="shared" si="12"/>
        <v>98226.641428064759</v>
      </c>
      <c r="J40">
        <v>29</v>
      </c>
      <c r="K40">
        <f t="shared" si="13"/>
        <v>53</v>
      </c>
      <c r="L40" s="3">
        <f t="shared" si="3"/>
        <v>5000</v>
      </c>
      <c r="M40" s="10">
        <f t="shared" si="4"/>
        <v>1.7958563260221292</v>
      </c>
      <c r="N40" s="3">
        <f t="shared" si="5"/>
        <v>2784.1870908877977</v>
      </c>
      <c r="O40" s="3">
        <f t="shared" si="8"/>
        <v>3712.2494545170625</v>
      </c>
      <c r="P40" s="3">
        <f t="shared" si="9"/>
        <v>6496.4365454048602</v>
      </c>
      <c r="Q40" s="3">
        <f t="shared" si="14"/>
        <v>80741.425635746098</v>
      </c>
      <c r="S40" s="12">
        <f t="shared" si="10"/>
        <v>121.65581751206724</v>
      </c>
    </row>
    <row r="41" spans="1:19" hidden="1">
      <c r="A41">
        <v>30</v>
      </c>
      <c r="B41">
        <f t="shared" si="11"/>
        <v>54</v>
      </c>
      <c r="C41" s="3">
        <f t="shared" si="0"/>
        <v>5000</v>
      </c>
      <c r="D41" s="10">
        <f t="shared" si="1"/>
        <v>1.7103393581163138</v>
      </c>
      <c r="E41" s="3">
        <f t="shared" si="2"/>
        <v>1796.7479601781324</v>
      </c>
      <c r="F41" s="3">
        <f t="shared" si="6"/>
        <v>4911.3320714032379</v>
      </c>
      <c r="G41" s="3">
        <f t="shared" si="7"/>
        <v>6708.0800315813703</v>
      </c>
      <c r="H41" s="3">
        <f t="shared" si="12"/>
        <v>104934.72145964613</v>
      </c>
      <c r="J41">
        <v>30</v>
      </c>
      <c r="K41">
        <f t="shared" si="13"/>
        <v>54</v>
      </c>
      <c r="L41" s="3">
        <f t="shared" si="3"/>
        <v>5000</v>
      </c>
      <c r="M41" s="10">
        <f t="shared" si="4"/>
        <v>1.7103393581163138</v>
      </c>
      <c r="N41" s="3">
        <f t="shared" si="5"/>
        <v>2923.3964454321872</v>
      </c>
      <c r="O41" s="3">
        <f t="shared" si="8"/>
        <v>4037.071281787305</v>
      </c>
      <c r="P41" s="3">
        <f t="shared" si="9"/>
        <v>6960.4677272194922</v>
      </c>
      <c r="Q41" s="3">
        <f t="shared" si="14"/>
        <v>87701.893362965595</v>
      </c>
      <c r="S41" s="12">
        <f t="shared" si="10"/>
        <v>119.64932276360358</v>
      </c>
    </row>
    <row r="42" spans="1:19" hidden="1">
      <c r="A42">
        <v>31</v>
      </c>
      <c r="B42">
        <f t="shared" si="11"/>
        <v>55</v>
      </c>
      <c r="C42" s="3">
        <f t="shared" si="0"/>
        <v>5000</v>
      </c>
      <c r="D42" s="10">
        <f t="shared" si="1"/>
        <v>1.6288946267774416</v>
      </c>
      <c r="E42" s="3">
        <f t="shared" si="2"/>
        <v>1796.7479601781324</v>
      </c>
      <c r="F42" s="3">
        <f t="shared" si="6"/>
        <v>5246.7360729823067</v>
      </c>
      <c r="G42" s="3">
        <f t="shared" si="7"/>
        <v>7043.4840331604391</v>
      </c>
      <c r="H42" s="3">
        <f t="shared" si="12"/>
        <v>111978.20549280656</v>
      </c>
      <c r="J42">
        <v>31</v>
      </c>
      <c r="K42">
        <f t="shared" si="13"/>
        <v>55</v>
      </c>
      <c r="L42" s="3">
        <f t="shared" si="3"/>
        <v>5000</v>
      </c>
      <c r="M42" s="10">
        <f t="shared" si="4"/>
        <v>1.6288946267774416</v>
      </c>
      <c r="N42" s="3">
        <f t="shared" si="5"/>
        <v>3069.5662677037967</v>
      </c>
      <c r="O42" s="3">
        <f t="shared" si="8"/>
        <v>4385.0946681482801</v>
      </c>
      <c r="P42" s="3">
        <f t="shared" si="9"/>
        <v>7454.6609358520764</v>
      </c>
      <c r="Q42" s="3">
        <f t="shared" si="14"/>
        <v>95156.554298817675</v>
      </c>
      <c r="S42" s="12">
        <f t="shared" si="10"/>
        <v>117.6778691892986</v>
      </c>
    </row>
    <row r="43" spans="1:19" hidden="1">
      <c r="A43">
        <v>32</v>
      </c>
      <c r="B43">
        <f t="shared" si="11"/>
        <v>56</v>
      </c>
      <c r="C43" s="3">
        <f t="shared" si="0"/>
        <v>5000</v>
      </c>
      <c r="D43" s="10">
        <f t="shared" si="1"/>
        <v>1.5513282159785158</v>
      </c>
      <c r="E43" s="3">
        <f t="shared" si="2"/>
        <v>1796.7479601781324</v>
      </c>
      <c r="F43" s="3">
        <f t="shared" si="6"/>
        <v>5598.9102746403287</v>
      </c>
      <c r="G43" s="3">
        <f t="shared" si="7"/>
        <v>7395.6582348184611</v>
      </c>
      <c r="H43" s="3">
        <f t="shared" si="12"/>
        <v>119373.86372762502</v>
      </c>
      <c r="J43">
        <v>32</v>
      </c>
      <c r="K43">
        <f t="shared" si="13"/>
        <v>56</v>
      </c>
      <c r="L43" s="3">
        <f t="shared" si="3"/>
        <v>5000</v>
      </c>
      <c r="M43" s="10">
        <f t="shared" si="4"/>
        <v>1.5513282159785158</v>
      </c>
      <c r="N43" s="3">
        <f t="shared" si="5"/>
        <v>3223.0445810889864</v>
      </c>
      <c r="O43" s="3">
        <f t="shared" si="8"/>
        <v>4757.8277149408841</v>
      </c>
      <c r="P43" s="3">
        <f t="shared" si="9"/>
        <v>7980.872296029871</v>
      </c>
      <c r="Q43" s="3">
        <f t="shared" si="14"/>
        <v>103137.42659484755</v>
      </c>
      <c r="S43" s="12">
        <f t="shared" si="10"/>
        <v>115.74252690689937</v>
      </c>
    </row>
    <row r="44" spans="1:19" hidden="1">
      <c r="A44">
        <v>33</v>
      </c>
      <c r="B44">
        <f t="shared" si="11"/>
        <v>57</v>
      </c>
      <c r="C44" s="3">
        <f t="shared" si="0"/>
        <v>5000</v>
      </c>
      <c r="D44" s="10">
        <f t="shared" si="1"/>
        <v>1.4774554437890626</v>
      </c>
      <c r="E44" s="3">
        <f t="shared" si="2"/>
        <v>1796.7479601781324</v>
      </c>
      <c r="F44" s="3">
        <f t="shared" si="6"/>
        <v>5968.6931863812515</v>
      </c>
      <c r="G44" s="3">
        <f t="shared" si="7"/>
        <v>7765.4411465593839</v>
      </c>
      <c r="H44" s="3">
        <f t="shared" si="12"/>
        <v>127139.30487418441</v>
      </c>
      <c r="J44">
        <v>33</v>
      </c>
      <c r="K44">
        <f t="shared" si="13"/>
        <v>57</v>
      </c>
      <c r="L44" s="3">
        <f t="shared" si="3"/>
        <v>5000</v>
      </c>
      <c r="M44" s="10">
        <f t="shared" si="4"/>
        <v>1.4774554437890626</v>
      </c>
      <c r="N44" s="3">
        <f t="shared" si="5"/>
        <v>3384.1968101434359</v>
      </c>
      <c r="O44" s="3">
        <f t="shared" si="8"/>
        <v>5156.8713297423783</v>
      </c>
      <c r="P44" s="3">
        <f t="shared" si="9"/>
        <v>8541.0681398858142</v>
      </c>
      <c r="Q44" s="3">
        <f t="shared" si="14"/>
        <v>111678.49473473337</v>
      </c>
      <c r="S44" s="12">
        <f t="shared" si="10"/>
        <v>113.84403521570975</v>
      </c>
    </row>
    <row r="45" spans="1:19">
      <c r="A45">
        <v>34</v>
      </c>
      <c r="B45">
        <f t="shared" si="11"/>
        <v>58</v>
      </c>
      <c r="C45" s="3">
        <f t="shared" si="0"/>
        <v>5000</v>
      </c>
      <c r="D45" s="10">
        <f t="shared" si="1"/>
        <v>1.4071004226562502</v>
      </c>
      <c r="E45" s="3">
        <f t="shared" si="2"/>
        <v>1796.7479601781324</v>
      </c>
      <c r="F45" s="3">
        <f t="shared" si="6"/>
        <v>6356.9652437092209</v>
      </c>
      <c r="G45" s="3">
        <f t="shared" si="7"/>
        <v>8153.7132038873533</v>
      </c>
      <c r="H45" s="3">
        <f t="shared" si="12"/>
        <v>135293.01807807176</v>
      </c>
      <c r="J45">
        <v>34</v>
      </c>
      <c r="K45">
        <f t="shared" si="13"/>
        <v>58</v>
      </c>
      <c r="L45" s="3">
        <f t="shared" si="3"/>
        <v>5000</v>
      </c>
      <c r="M45" s="10">
        <f t="shared" si="4"/>
        <v>1.4071004226562502</v>
      </c>
      <c r="N45" s="3">
        <f t="shared" si="5"/>
        <v>3553.4066506506074</v>
      </c>
      <c r="O45" s="3">
        <f t="shared" si="8"/>
        <v>5583.9247367366688</v>
      </c>
      <c r="P45" s="3">
        <f t="shared" si="9"/>
        <v>9137.3313873872758</v>
      </c>
      <c r="Q45" s="3">
        <f t="shared" si="14"/>
        <v>120815.82612212063</v>
      </c>
      <c r="S45" s="12">
        <f t="shared" si="10"/>
        <v>111.98286054123206</v>
      </c>
    </row>
    <row r="46" spans="1:19">
      <c r="A46">
        <v>35</v>
      </c>
      <c r="B46">
        <f t="shared" si="11"/>
        <v>59</v>
      </c>
      <c r="C46" s="3">
        <f t="shared" si="0"/>
        <v>5000</v>
      </c>
      <c r="D46" s="10">
        <f t="shared" si="1"/>
        <v>1.340095640625</v>
      </c>
      <c r="E46" s="3">
        <f t="shared" si="2"/>
        <v>1796.7479601781324</v>
      </c>
      <c r="F46" s="3">
        <f t="shared" si="6"/>
        <v>6764.6509039035882</v>
      </c>
      <c r="G46" s="3">
        <f t="shared" si="7"/>
        <v>8561.3988640817206</v>
      </c>
      <c r="H46" s="3">
        <f t="shared" si="12"/>
        <v>143854.41694215348</v>
      </c>
      <c r="J46">
        <v>35</v>
      </c>
      <c r="K46">
        <f t="shared" si="13"/>
        <v>59</v>
      </c>
      <c r="L46" s="3">
        <f t="shared" si="3"/>
        <v>5000</v>
      </c>
      <c r="M46" s="10">
        <f t="shared" si="4"/>
        <v>1.340095640625</v>
      </c>
      <c r="N46" s="3">
        <f t="shared" si="5"/>
        <v>3731.0769831831385</v>
      </c>
      <c r="O46" s="3">
        <f t="shared" si="8"/>
        <v>6040.7913061060317</v>
      </c>
      <c r="P46" s="3">
        <f t="shared" si="9"/>
        <v>9771.8682892891702</v>
      </c>
      <c r="Q46" s="3">
        <f t="shared" si="14"/>
        <v>130587.6944114098</v>
      </c>
      <c r="S46" s="12">
        <f t="shared" si="10"/>
        <v>110.1592440164749</v>
      </c>
    </row>
    <row r="47" spans="1:19" hidden="1">
      <c r="A47">
        <v>36</v>
      </c>
      <c r="B47">
        <f t="shared" si="11"/>
        <v>60</v>
      </c>
      <c r="C47" s="3">
        <f t="shared" si="0"/>
        <v>5000</v>
      </c>
      <c r="D47" s="10">
        <f t="shared" si="1"/>
        <v>1.2762815625000001</v>
      </c>
      <c r="E47" s="3">
        <f t="shared" si="2"/>
        <v>1796.7479601781324</v>
      </c>
      <c r="F47" s="3">
        <f t="shared" si="6"/>
        <v>7192.7208471076738</v>
      </c>
      <c r="G47" s="3">
        <f t="shared" si="7"/>
        <v>8989.4688072858062</v>
      </c>
      <c r="H47" s="3">
        <f t="shared" si="12"/>
        <v>152843.88574943927</v>
      </c>
      <c r="J47">
        <v>36</v>
      </c>
      <c r="K47">
        <f t="shared" si="13"/>
        <v>60</v>
      </c>
      <c r="L47" s="3">
        <f t="shared" si="3"/>
        <v>5000</v>
      </c>
      <c r="M47" s="10">
        <f t="shared" si="4"/>
        <v>1.2762815625000001</v>
      </c>
      <c r="N47" s="3">
        <f t="shared" si="5"/>
        <v>3917.6308323422945</v>
      </c>
      <c r="O47" s="3">
        <f t="shared" si="8"/>
        <v>6529.3847205704906</v>
      </c>
      <c r="P47" s="3">
        <f t="shared" si="9"/>
        <v>10447.015552912784</v>
      </c>
      <c r="Q47" s="3">
        <f t="shared" si="14"/>
        <v>141034.7099643226</v>
      </c>
      <c r="S47" s="12">
        <f t="shared" si="10"/>
        <v>108.37324073492549</v>
      </c>
    </row>
    <row r="48" spans="1:19" hidden="1">
      <c r="A48">
        <v>37</v>
      </c>
      <c r="B48">
        <f t="shared" si="11"/>
        <v>61</v>
      </c>
      <c r="C48" s="3">
        <f t="shared" si="0"/>
        <v>5000</v>
      </c>
      <c r="D48" s="10">
        <f t="shared" si="1"/>
        <v>1.21550625</v>
      </c>
      <c r="E48" s="3">
        <f t="shared" si="2"/>
        <v>1796.7479601781324</v>
      </c>
      <c r="F48" s="3">
        <f t="shared" si="6"/>
        <v>7642.1942874719643</v>
      </c>
      <c r="G48" s="3">
        <f t="shared" si="7"/>
        <v>9438.9422476500968</v>
      </c>
      <c r="H48" s="3">
        <f t="shared" si="12"/>
        <v>162282.82799708936</v>
      </c>
      <c r="J48">
        <v>37</v>
      </c>
      <c r="K48">
        <f t="shared" si="13"/>
        <v>61</v>
      </c>
      <c r="L48" s="3">
        <f t="shared" si="3"/>
        <v>5000</v>
      </c>
      <c r="M48" s="10">
        <f t="shared" si="4"/>
        <v>1.21550625</v>
      </c>
      <c r="N48" s="3">
        <f t="shared" si="5"/>
        <v>4113.5123739594101</v>
      </c>
      <c r="O48" s="3">
        <f t="shared" si="8"/>
        <v>7051.7354982161305</v>
      </c>
      <c r="P48" s="3">
        <f t="shared" si="9"/>
        <v>11165.24787217554</v>
      </c>
      <c r="Q48" s="3">
        <f t="shared" si="14"/>
        <v>152199.95783649813</v>
      </c>
      <c r="S48" s="12">
        <f t="shared" si="10"/>
        <v>106.62475226926333</v>
      </c>
    </row>
    <row r="49" spans="1:19" hidden="1">
      <c r="A49">
        <v>38</v>
      </c>
      <c r="B49">
        <f t="shared" si="11"/>
        <v>62</v>
      </c>
      <c r="C49" s="3">
        <f t="shared" si="0"/>
        <v>5000</v>
      </c>
      <c r="D49" s="10">
        <f t="shared" si="1"/>
        <v>1.1576250000000001</v>
      </c>
      <c r="E49" s="3">
        <f t="shared" si="2"/>
        <v>1796.7479601781324</v>
      </c>
      <c r="F49" s="3">
        <f t="shared" si="6"/>
        <v>8114.1413998544685</v>
      </c>
      <c r="G49" s="3">
        <f t="shared" si="7"/>
        <v>9910.889360032601</v>
      </c>
      <c r="H49" s="3">
        <f t="shared" si="12"/>
        <v>172193.71735712196</v>
      </c>
      <c r="J49">
        <v>38</v>
      </c>
      <c r="K49">
        <f t="shared" si="13"/>
        <v>62</v>
      </c>
      <c r="L49" s="3">
        <f t="shared" si="3"/>
        <v>5000</v>
      </c>
      <c r="M49" s="10">
        <f t="shared" si="4"/>
        <v>1.1576250000000001</v>
      </c>
      <c r="N49" s="3">
        <f t="shared" si="5"/>
        <v>4319.1879926573802</v>
      </c>
      <c r="O49" s="3">
        <f t="shared" si="8"/>
        <v>7609.9978918249071</v>
      </c>
      <c r="P49" s="3">
        <f t="shared" si="9"/>
        <v>11929.185884482287</v>
      </c>
      <c r="Q49" s="3">
        <f t="shared" si="14"/>
        <v>164129.14372098041</v>
      </c>
      <c r="S49" s="12">
        <f t="shared" si="10"/>
        <v>104.91355371344125</v>
      </c>
    </row>
    <row r="50" spans="1:19" hidden="1">
      <c r="A50">
        <v>39</v>
      </c>
      <c r="B50">
        <f t="shared" si="11"/>
        <v>63</v>
      </c>
      <c r="C50" s="3">
        <f t="shared" si="0"/>
        <v>5000</v>
      </c>
      <c r="D50" s="10">
        <f t="shared" si="1"/>
        <v>1.1025</v>
      </c>
      <c r="E50" s="3">
        <f t="shared" si="2"/>
        <v>1796.7479601781324</v>
      </c>
      <c r="F50" s="3">
        <f t="shared" si="6"/>
        <v>8609.6858678560984</v>
      </c>
      <c r="G50" s="3">
        <f t="shared" si="7"/>
        <v>10406.433828034231</v>
      </c>
      <c r="H50" s="3">
        <f t="shared" si="12"/>
        <v>182600.1511851562</v>
      </c>
      <c r="J50">
        <v>39</v>
      </c>
      <c r="K50">
        <f t="shared" si="13"/>
        <v>63</v>
      </c>
      <c r="L50" s="3">
        <f t="shared" si="3"/>
        <v>5000</v>
      </c>
      <c r="M50" s="10">
        <f t="shared" si="4"/>
        <v>1.1025</v>
      </c>
      <c r="N50" s="3">
        <f t="shared" si="5"/>
        <v>4535.1473922902496</v>
      </c>
      <c r="O50" s="3">
        <f t="shared" si="8"/>
        <v>8206.4571860490214</v>
      </c>
      <c r="P50" s="3">
        <f t="shared" si="9"/>
        <v>12741.604578339271</v>
      </c>
      <c r="Q50" s="3">
        <f t="shared" si="14"/>
        <v>176870.74829931968</v>
      </c>
      <c r="S50" s="12">
        <f t="shared" si="10"/>
        <v>103.23931624699219</v>
      </c>
    </row>
    <row r="51" spans="1:19">
      <c r="A51">
        <v>40</v>
      </c>
      <c r="B51">
        <f t="shared" si="11"/>
        <v>64</v>
      </c>
      <c r="C51" s="3">
        <f t="shared" si="0"/>
        <v>5000</v>
      </c>
      <c r="D51" s="10">
        <f t="shared" si="1"/>
        <v>1.05</v>
      </c>
      <c r="E51" s="3">
        <f t="shared" si="2"/>
        <v>1796.7479601781324</v>
      </c>
      <c r="F51" s="3">
        <f t="shared" si="6"/>
        <v>9130.0075592578105</v>
      </c>
      <c r="G51" s="3">
        <f t="shared" si="7"/>
        <v>10926.755519435943</v>
      </c>
      <c r="H51" s="3">
        <f t="shared" si="12"/>
        <v>193526.90670459214</v>
      </c>
      <c r="J51">
        <v>40</v>
      </c>
      <c r="K51">
        <f t="shared" si="13"/>
        <v>64</v>
      </c>
      <c r="L51" s="3">
        <f t="shared" si="3"/>
        <v>5000</v>
      </c>
      <c r="M51" s="10">
        <f t="shared" si="4"/>
        <v>1.05</v>
      </c>
      <c r="N51" s="3">
        <f t="shared" si="5"/>
        <v>4761.9047619047615</v>
      </c>
      <c r="O51" s="3">
        <f t="shared" si="8"/>
        <v>8843.5374149659838</v>
      </c>
      <c r="P51" s="3">
        <f t="shared" si="9"/>
        <v>13605.442176870745</v>
      </c>
      <c r="Q51" s="3">
        <f t="shared" si="14"/>
        <v>190476.19047619042</v>
      </c>
      <c r="S51" s="12">
        <f t="shared" si="10"/>
        <v>101.60162601991091</v>
      </c>
    </row>
    <row r="52" spans="1:19">
      <c r="A52">
        <v>41</v>
      </c>
      <c r="B52">
        <f t="shared" si="11"/>
        <v>65</v>
      </c>
      <c r="C52" s="3">
        <f t="shared" si="0"/>
        <v>5000</v>
      </c>
      <c r="D52" s="10">
        <f t="shared" si="1"/>
        <v>1</v>
      </c>
      <c r="E52" s="3">
        <f t="shared" si="2"/>
        <v>1796.7479601781324</v>
      </c>
      <c r="F52" s="3">
        <f t="shared" si="6"/>
        <v>9676.3453352296074</v>
      </c>
      <c r="G52" s="3">
        <f t="shared" si="7"/>
        <v>11473.09329540774</v>
      </c>
      <c r="H52" s="3">
        <f t="shared" si="12"/>
        <v>204999.99999999988</v>
      </c>
      <c r="J52">
        <v>41</v>
      </c>
      <c r="K52">
        <f t="shared" si="13"/>
        <v>65</v>
      </c>
      <c r="L52" s="3">
        <f t="shared" si="3"/>
        <v>5000</v>
      </c>
      <c r="M52" s="10">
        <f t="shared" si="4"/>
        <v>1</v>
      </c>
      <c r="N52" s="3">
        <f t="shared" si="5"/>
        <v>5000</v>
      </c>
      <c r="O52" s="3">
        <f t="shared" si="8"/>
        <v>9523.8095238095211</v>
      </c>
      <c r="P52" s="3">
        <f t="shared" si="9"/>
        <v>14523.809523809521</v>
      </c>
      <c r="Q52" s="3">
        <f t="shared" si="14"/>
        <v>204999.99999999994</v>
      </c>
      <c r="S52" s="12">
        <f t="shared" si="10"/>
        <v>99.999999999999972</v>
      </c>
    </row>
    <row r="53" spans="1:19" ht="16" thickBot="1">
      <c r="C53" s="4">
        <f>SUM(C12:C52)</f>
        <v>205000</v>
      </c>
      <c r="D53" s="11">
        <f>SUM(D12:D52)</f>
        <v>114.09502308808854</v>
      </c>
      <c r="E53" s="4">
        <f>SUM(E12:E52)</f>
        <v>70073.17044694713</v>
      </c>
      <c r="F53" s="4">
        <f>SUM(F12:F52)</f>
        <v>134926.82955305275</v>
      </c>
      <c r="G53" s="4">
        <f>SUM(G12:G52)</f>
        <v>204999.99999999988</v>
      </c>
      <c r="H53" s="5"/>
      <c r="L53" s="4">
        <f>SUM(L12:L52)</f>
        <v>205000</v>
      </c>
      <c r="M53" s="11">
        <f>SUM(M12:M52)</f>
        <v>127.83976295461761</v>
      </c>
      <c r="N53" s="4">
        <f>SUM(N12:N52)</f>
        <v>90795.431769972216</v>
      </c>
      <c r="O53" s="4">
        <f>SUM(O12:O52)</f>
        <v>114204.5682300278</v>
      </c>
      <c r="P53" s="4">
        <f>SUM(P12:P52)</f>
        <v>204999.99999999994</v>
      </c>
      <c r="Q53" s="5"/>
    </row>
    <row r="54" spans="1:19" ht="16" thickTop="1">
      <c r="E54" s="8" t="s">
        <v>15</v>
      </c>
      <c r="F54" s="9">
        <f>E53+F53</f>
        <v>204999.99999999988</v>
      </c>
      <c r="G54" s="8" t="str">
        <f>IF(ABS(F54-G53)&lt;1,"ok","check")</f>
        <v>ok</v>
      </c>
      <c r="N54" s="8" t="s">
        <v>15</v>
      </c>
      <c r="O54" s="9">
        <f>N53+O53</f>
        <v>205000</v>
      </c>
      <c r="P54" s="8" t="str">
        <f>IF(ABS(O54-P53)&lt;1,"ok","check")</f>
        <v>ok</v>
      </c>
    </row>
  </sheetData>
  <sheetProtection algorithmName="SHA-512" hashValue="54ipoRlWTFrHfMl62fCt9YwnAYYrVtOq6JD8pe/2uM4M0mr1EuWODXIrwLhQLPMF7mSIEIeZN/k1VXiqL92reQ==" saltValue="x9rviCfSuijWjm37o2O42w==" spinCount="100000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mit u30</vt:lpstr>
      <vt:lpstr>grafik</vt:lpstr>
      <vt:lpstr>mit u30 (für Abbildung)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Melcher</dc:creator>
  <cp:lastModifiedBy>EM</cp:lastModifiedBy>
  <cp:lastPrinted>2014-10-19T08:25:07Z</cp:lastPrinted>
  <dcterms:created xsi:type="dcterms:W3CDTF">2014-07-12T15:28:53Z</dcterms:created>
  <dcterms:modified xsi:type="dcterms:W3CDTF">2015-01-07T15:38:43Z</dcterms:modified>
</cp:coreProperties>
</file>